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05028D2F-4341-4B7C-9289-47A0A454D2CC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Kryci list" sheetId="3" r:id="rId1"/>
    <sheet name="Prehlad" sheetId="5" r:id="rId2"/>
  </sheets>
  <definedNames>
    <definedName name="_xlnm._FilterDatabase" hidden="1">#REF!</definedName>
    <definedName name="fakt1R">#REF!</definedName>
    <definedName name="_xlnm.Print_Titles" localSheetId="1">Prehlad!$8:$10</definedName>
    <definedName name="_xlnm.Print_Area" localSheetId="0">'Kryci list'!$A:$J</definedName>
    <definedName name="_xlnm.Print_Area" localSheetId="1">Prehlad!$A:$I</definedName>
  </definedNames>
  <calcPr calcId="181029"/>
</workbook>
</file>

<file path=xl/calcChain.xml><?xml version="1.0" encoding="utf-8"?>
<calcChain xmlns="http://schemas.openxmlformats.org/spreadsheetml/2006/main">
  <c r="H171" i="5" l="1"/>
  <c r="H169" i="5"/>
  <c r="H167" i="5"/>
  <c r="H134" i="5"/>
  <c r="H114" i="5"/>
  <c r="H112" i="5"/>
  <c r="H69" i="5"/>
  <c r="H27" i="5"/>
  <c r="H18" i="5"/>
  <c r="I30" i="3" l="1"/>
  <c r="J30" i="3" s="1"/>
  <c r="H166" i="5"/>
  <c r="H165" i="5"/>
  <c r="H164" i="5"/>
  <c r="H161" i="5"/>
  <c r="H160" i="5"/>
  <c r="H158" i="5"/>
  <c r="H156" i="5"/>
  <c r="H154" i="5"/>
  <c r="H152" i="5"/>
  <c r="H150" i="5"/>
  <c r="H149" i="5"/>
  <c r="H147" i="5"/>
  <c r="H146" i="5"/>
  <c r="H144" i="5"/>
  <c r="H142" i="5"/>
  <c r="H140" i="5"/>
  <c r="H139" i="5"/>
  <c r="H137" i="5"/>
  <c r="H133" i="5"/>
  <c r="H131" i="5"/>
  <c r="H129" i="5"/>
  <c r="H127" i="5"/>
  <c r="H125" i="5"/>
  <c r="H121" i="5"/>
  <c r="H120" i="5"/>
  <c r="H118" i="5"/>
  <c r="H111" i="5"/>
  <c r="H110" i="5"/>
  <c r="H109" i="5"/>
  <c r="H107" i="5"/>
  <c r="H102" i="5"/>
  <c r="H100" i="5"/>
  <c r="H97" i="5"/>
  <c r="H95" i="5"/>
  <c r="H93" i="5"/>
  <c r="H88" i="5"/>
  <c r="H86" i="5"/>
  <c r="H80" i="5"/>
  <c r="H79" i="5"/>
  <c r="H78" i="5"/>
  <c r="H76" i="5"/>
  <c r="H72" i="5"/>
  <c r="H67" i="5"/>
  <c r="H65" i="5"/>
  <c r="H63" i="5"/>
  <c r="H61" i="5"/>
  <c r="H59" i="5"/>
  <c r="H57" i="5"/>
  <c r="H52" i="5"/>
  <c r="H49" i="5"/>
  <c r="H43" i="5"/>
  <c r="H41" i="5"/>
  <c r="H38" i="5"/>
  <c r="H36" i="5"/>
  <c r="H34" i="5"/>
  <c r="H32" i="5"/>
  <c r="H30" i="5"/>
  <c r="H25" i="5"/>
  <c r="H23" i="5"/>
  <c r="H21" i="5"/>
  <c r="H17" i="5"/>
  <c r="H16" i="5"/>
  <c r="H14" i="5"/>
  <c r="J13" i="3"/>
  <c r="J14" i="3"/>
  <c r="F18" i="3"/>
  <c r="F19" i="3"/>
  <c r="J20" i="3"/>
  <c r="F26" i="3"/>
  <c r="J26" i="3"/>
  <c r="E69" i="5" l="1"/>
  <c r="E27" i="5"/>
  <c r="E18" i="5"/>
  <c r="E167" i="5"/>
  <c r="E134" i="5" l="1"/>
  <c r="E112" i="5"/>
  <c r="E114" i="5" l="1"/>
  <c r="F16" i="3"/>
  <c r="E169" i="5"/>
  <c r="F17" i="3"/>
  <c r="E20" i="3"/>
  <c r="E171" i="5"/>
  <c r="D20" i="3"/>
  <c r="F20" i="3" l="1"/>
  <c r="J28" i="3" s="1"/>
  <c r="I29" i="3" s="1"/>
  <c r="J29" i="3" s="1"/>
  <c r="J31" i="3" l="1"/>
  <c r="F12" i="3" s="1"/>
  <c r="J12" i="3" l="1"/>
  <c r="F14" i="3"/>
  <c r="F13" i="3"/>
</calcChain>
</file>

<file path=xl/sharedStrings.xml><?xml version="1.0" encoding="utf-8"?>
<sst xmlns="http://schemas.openxmlformats.org/spreadsheetml/2006/main" count="444" uniqueCount="314">
  <si>
    <t>Dodávateľ:</t>
  </si>
  <si>
    <t>Odberateľ:</t>
  </si>
  <si>
    <t xml:space="preserve"> </t>
  </si>
  <si>
    <t>DPH</t>
  </si>
  <si>
    <t>Miesto: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</si>
  <si>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</si>
  <si>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</si>
  <si>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</si>
  <si>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</si>
  <si>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</si>
  <si>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</si>
  <si>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</si>
  <si>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</si>
  <si>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</si>
  <si>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</si>
  <si>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</si>
  <si>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</si>
  <si>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</si>
  <si>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</si>
  <si>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</si>
  <si>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</si>
  <si>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</si>
  <si>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</si>
  <si>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</si>
  <si>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</si>
  <si>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</si>
  <si>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</si>
  <si>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</si>
  <si>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</si>
  <si>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</si>
  <si>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</si>
  <si>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</si>
  <si>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</si>
  <si>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</si>
  <si>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</si>
  <si>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</si>
  <si>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</si>
  <si>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</si>
  <si>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</si>
  <si>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</si>
  <si>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</si>
  <si>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</si>
  <si>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</si>
  <si>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</t>
  </si>
  <si>
    <t xml:space="preserve">Projektant: </t>
  </si>
  <si>
    <t xml:space="preserve">Dodávateľ: </t>
  </si>
  <si>
    <t>Spolu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</si>
  <si>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</si>
  <si>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</si>
  <si>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</si>
  <si>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</si>
  <si>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</si>
  <si>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</si>
  <si>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</si>
  <si>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</si>
  <si>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cenníka</t>
  </si>
  <si>
    <t>výkaz-výmer</t>
  </si>
  <si>
    <t>výmera</t>
  </si>
  <si>
    <t>jednotka</t>
  </si>
  <si>
    <t>cena</t>
  </si>
  <si>
    <t>%</t>
  </si>
  <si>
    <t xml:space="preserve">Spracoval:                                         </t>
  </si>
  <si>
    <t xml:space="preserve">JKSO : </t>
  </si>
  <si>
    <t>Stavba :  Rekonštrukcia budovy - denný stacionár</t>
  </si>
  <si>
    <t>Sap, č. 48, 930 06 Sap</t>
  </si>
  <si>
    <t>JKSO :</t>
  </si>
  <si>
    <t xml:space="preserve">      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</si>
  <si>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</si>
  <si>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</si>
  <si>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</si>
  <si>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</si>
  <si>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</si>
  <si>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</si>
  <si>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</si>
  <si>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</si>
  <si>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</si>
  <si>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</si>
  <si>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</si>
  <si>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</si>
  <si>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</si>
  <si>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</si>
  <si>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</si>
  <si>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</si>
  <si>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</si>
  <si>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</si>
  <si>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 xml:space="preserve">13221-1101   </t>
  </si>
  <si>
    <t xml:space="preserve">Hĺbenie rýh šírka do 60 cm v hornine 3 ručne                                                                            </t>
  </si>
  <si>
    <t xml:space="preserve">m3      </t>
  </si>
  <si>
    <t xml:space="preserve">16270-1105   </t>
  </si>
  <si>
    <t xml:space="preserve">Vodorovné premiestnenie výkopu do 10000 m horn. tr. 1-4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</si>
  <si>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</si>
  <si>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</si>
  <si>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 xml:space="preserve">1 - ZEMNE PRÁCE  spolu: </t>
  </si>
  <si>
    <t>3 - ZVISLÉ A KOMPLETNÉ KONŠTRUKCIE</t>
  </si>
  <si>
    <t>014</t>
  </si>
  <si>
    <t xml:space="preserve">31723-4410   </t>
  </si>
  <si>
    <t xml:space="preserve">Vymurovanie medzi nosníkmi pálenými tehlami na maltu MC                                                                 </t>
  </si>
  <si>
    <t>1,2*0,4*0,15*2                  "L50x50x6  preklady nad dvere =   0.144</t>
  </si>
  <si>
    <t xml:space="preserve">31794-4311   </t>
  </si>
  <si>
    <t xml:space="preserve">Valcované nosníky osadzované do pripravených otvorov do č. 12                                                           </t>
  </si>
  <si>
    <t xml:space="preserve">t       </t>
  </si>
  <si>
    <t>0,00447*1,2*(2+2+4+4)             "L50x50x6  preklady nad dvere =   0.064</t>
  </si>
  <si>
    <t xml:space="preserve">31920-1311   </t>
  </si>
  <si>
    <t xml:space="preserve">Vyrovnanie nerovného povrchu muriva maltou hr. do 30 mm                                                                 </t>
  </si>
  <si>
    <t xml:space="preserve">m2      </t>
  </si>
  <si>
    <t>(187,682+35,345+59,56*0,15+6,40)*0,33            "33% =   78.659</t>
  </si>
  <si>
    <t xml:space="preserve">3 - ZVISLÉ A KOMPLETNÉ KONŠTRUKCIE  spolu: </t>
  </si>
  <si>
    <t>6 - ÚPRAVY POVRCHOV, PODLAHY, VÝPLNE</t>
  </si>
  <si>
    <t>011</t>
  </si>
  <si>
    <t xml:space="preserve">61247-1413   </t>
  </si>
  <si>
    <t xml:space="preserve">Úprava vnút. stien aktivovaným štukom s disperznou prísadou hr. 2-3 mm                                                  </t>
  </si>
  <si>
    <t>(0,36*3)*2,7*2            "komín vnútri =   5.832</t>
  </si>
  <si>
    <t xml:space="preserve">61248-1119   </t>
  </si>
  <si>
    <t xml:space="preserve">Potiahnutie vnút., alebo vonk. stien a ostatných plôch sklotextilnou mriežkou                                           </t>
  </si>
  <si>
    <t>(0,36*3)*2,7            "komín vnútri =   2.916</t>
  </si>
  <si>
    <t xml:space="preserve">61548-1111   </t>
  </si>
  <si>
    <t xml:space="preserve">Potiahnutie valcovaných nosníkov rabic. pletivom                                                                        </t>
  </si>
  <si>
    <t>1,2*(0,15+0,4+0,15)*2                 "L50x50x6  preklady nad dvere =   1.680</t>
  </si>
  <si>
    <t xml:space="preserve">62245-1122   </t>
  </si>
  <si>
    <t xml:space="preserve">Omietka vonk. stien cementová hrubá zatretá                                                                             </t>
  </si>
  <si>
    <t>(187,682+35,345+59,56*0,15+6,40) =   238.361</t>
  </si>
  <si>
    <t xml:space="preserve">62247-5120   </t>
  </si>
  <si>
    <t xml:space="preserve">Omietka vonk. stien Silikátová hr. 3mm škrabaná štrukt.                                                                 </t>
  </si>
  <si>
    <t>187,682+35,345+59,56*0,30 =   240.895</t>
  </si>
  <si>
    <t>(0,55*4)*2,0+(0,55*4)*1,2       "komíny   Ko =   7.040</t>
  </si>
  <si>
    <t xml:space="preserve">62248-1111   </t>
  </si>
  <si>
    <t xml:space="preserve">Potiahnutie vonk. stien vypnutím rabicového pletiva                                                                     </t>
  </si>
  <si>
    <t>187,682+35,345+59,56*0,15+6,40 =   238.361</t>
  </si>
  <si>
    <t xml:space="preserve">62599-10015  </t>
  </si>
  <si>
    <t xml:space="preserve">Zateplenie vonk.stien minerálnou vlnou hr.150 mm, + sieťka na lepidlo bez omietky                                       </t>
  </si>
  <si>
    <t>3,42*(1,87+14,9+6,67+14,9)          "rez B =   131.123</t>
  </si>
  <si>
    <t>3,22*(14,8+4,8+14,8)                     "rez A =   110.768</t>
  </si>
  <si>
    <t>-15,686           "okná =   -15.686</t>
  </si>
  <si>
    <t>-(2,05-0,5)*(1,0+1,05)                "dvere =   -3.178</t>
  </si>
  <si>
    <t>-35,345                                      "sokle =   -35.345</t>
  </si>
  <si>
    <t xml:space="preserve">62599-10025  </t>
  </si>
  <si>
    <t xml:space="preserve">Zateplenie vonk.stien sokla hr.120 mm, + sieťka na lepidlo bez omietky                                                  </t>
  </si>
  <si>
    <t>0,5*(29,7+6,67)*2               "soklel =   36.370</t>
  </si>
  <si>
    <t>-0,5*(1,0+1,05)                   "odpočet dvere =   -1.025</t>
  </si>
  <si>
    <t xml:space="preserve">62599-11013  </t>
  </si>
  <si>
    <t xml:space="preserve">Zatepl.minerálnou vlnou ,hr.30 mm,š.150mm, omietka Silikátová škrab.hr.2mm,osteni                                       </t>
  </si>
  <si>
    <t xml:space="preserve">m       </t>
  </si>
  <si>
    <t xml:space="preserve">"ostenia okná                                                                   </t>
  </si>
  <si>
    <t>(1,4*3)+(1,4+1,87+1,4)+(1,5+1,4+1,5)+(1,4+1,3+1,4)+(0,6+1,0+0,6)+(1,5*3)*2 =   28.570</t>
  </si>
  <si>
    <t>(0,6+0,44+0,6)*2+(0,6+0,9+0,6)+(0,6*3)*2+(0,6+0,5+0,6) =   10.680</t>
  </si>
  <si>
    <t>(2,045+1,05+2,045)+(2,045+1,0+2,045)+(2,02+1,0+2,02)*2          "ostenia dvere =   20.310</t>
  </si>
  <si>
    <t xml:space="preserve">62599-12021  </t>
  </si>
  <si>
    <t xml:space="preserve">Zateplenie minerálnou vlnou hr. 50 mm. omietka Silikátová škrabaná hr.2mm                                               </t>
  </si>
  <si>
    <t>(0,45+0,55)*2*2,0+(0,45+0,55)*2*1,2       "komíny   Ko =   6.400</t>
  </si>
  <si>
    <t xml:space="preserve">63131-3711   </t>
  </si>
  <si>
    <t xml:space="preserve">Mazanina z betónu prostého tr. C25/30 hr. 8-12 cm                                                                       </t>
  </si>
  <si>
    <t>44,00*0,1           "1.11 - Pi 02a =   4.400</t>
  </si>
  <si>
    <t xml:space="preserve">63134-1220   </t>
  </si>
  <si>
    <t xml:space="preserve">Doplnenie jestvujúcich mazanín pl. do 1 m2 betónom perlitovým hr. do 80 mm                                              </t>
  </si>
  <si>
    <t>44,00*0,08*0,5           "1.11 - Pi 02a   50% =   1.760</t>
  </si>
  <si>
    <t xml:space="preserve">63157-1004   </t>
  </si>
  <si>
    <t xml:space="preserve">Násyp zo štrkopiesku 0-32 tr. I                                                                                         </t>
  </si>
  <si>
    <t xml:space="preserve">63245-10522  </t>
  </si>
  <si>
    <t xml:space="preserve">Baumit samonivelizačná stierka  hr. 3 mm                                                                                </t>
  </si>
  <si>
    <t>121,550                       "pod keramickú dlažbu =   121.550</t>
  </si>
  <si>
    <t xml:space="preserve">63245-1136   </t>
  </si>
  <si>
    <t xml:space="preserve">Poter pieskocement. 400 kg cem./m3 drevom hladený hr. 55,4 mm                                                           </t>
  </si>
  <si>
    <t>44,00           "1.11 - Pi 02a =   44.000</t>
  </si>
  <si>
    <t xml:space="preserve">kus     </t>
  </si>
  <si>
    <t>MAT</t>
  </si>
  <si>
    <t xml:space="preserve">KUS     </t>
  </si>
  <si>
    <t xml:space="preserve">6 - ÚPRAVY POVRCHOV, PODLAHY, VÝPLNE  spolu: </t>
  </si>
  <si>
    <t>9 - OSTATNÉ KONŠTRUKCIE A PRÁCE</t>
  </si>
  <si>
    <t>003</t>
  </si>
  <si>
    <t xml:space="preserve">94194-2001   </t>
  </si>
  <si>
    <t xml:space="preserve">Montáž lešenia rámového systémového (typ Layher, Sprint) s podlahami šírky do 1,10 m a výšky do 20 m                    </t>
  </si>
  <si>
    <t>3,42*(1,87+1,1+14,9+1,1+6,67+14,9)          "rez B =   138.647</t>
  </si>
  <si>
    <t>3,22*(14,8+1,1+4,8+1,1+14,8)                     "rez A =   117.852</t>
  </si>
  <si>
    <t>.</t>
  </si>
  <si>
    <t xml:space="preserve">94194-2101   </t>
  </si>
  <si>
    <t xml:space="preserve">Príplatok za prvý a každý ďalší i začatý týždeň použitia lešenia š. do 0,75 m, výšky do 10 m nad 50 do 80 m             </t>
  </si>
  <si>
    <t>256,499*3 =   769.497</t>
  </si>
  <si>
    <t xml:space="preserve">94194-2201   </t>
  </si>
  <si>
    <t xml:space="preserve">Demontáž lešenia rámového systémového (typ Layher, Sprint) s podlahami, šírky do 0,75 m a výšky do 80m                  </t>
  </si>
  <si>
    <t xml:space="preserve">95394-1111   </t>
  </si>
  <si>
    <t xml:space="preserve">Dvierka komínové kombinované                                                                                            </t>
  </si>
  <si>
    <t xml:space="preserve">95394-5002   </t>
  </si>
  <si>
    <t xml:space="preserve">Profil ochranný rohový so sieťovinou na spevnenie zateplenia                                                            </t>
  </si>
  <si>
    <t>3,42*3+3,22*2                                       "rohy =   16.700</t>
  </si>
  <si>
    <t xml:space="preserve">"okná                                                                           </t>
  </si>
  <si>
    <t>(2,045+1,05+2,045)+(2,045+1,0+2,045)+(2,02+1,0+2,02)*2          "dvere =   20.310</t>
  </si>
  <si>
    <t xml:space="preserve">95394-5108   </t>
  </si>
  <si>
    <t xml:space="preserve">Profil soklový hliníkový Sl 15                                                                                          </t>
  </si>
  <si>
    <t>72,74 =   72.740</t>
  </si>
  <si>
    <t xml:space="preserve">801 000517   </t>
  </si>
  <si>
    <t xml:space="preserve">Začisťovací okenný profil  6mm s tkaninou  dĺžka 2,4m,                                                                  </t>
  </si>
  <si>
    <t xml:space="preserve">M       </t>
  </si>
  <si>
    <t>013</t>
  </si>
  <si>
    <t xml:space="preserve">96203-2641   </t>
  </si>
  <si>
    <t xml:space="preserve">Búranie muriva komínov nad strechou na maltu MC                                                                         </t>
  </si>
  <si>
    <t>0,45*0,45*7,5*2 =   3.038</t>
  </si>
  <si>
    <t xml:space="preserve">96702-3693   </t>
  </si>
  <si>
    <t xml:space="preserve">Prisekanie kam. alebo iných plôch s tvrdým povrchom nad 2 m2                                                            </t>
  </si>
  <si>
    <t>18,6+6,44+6,36+21,44+5,5+9,81+9,40 =   77.550</t>
  </si>
  <si>
    <t xml:space="preserve">96703-1142   </t>
  </si>
  <si>
    <t xml:space="preserve">Prisekanie rovného ostenia v murive tehlovom na maltu MC                                                                </t>
  </si>
  <si>
    <t>0,25*2,1*2*3 =   3.150</t>
  </si>
  <si>
    <t>(0,45*4)*2,0+(0,45*4)*1,2       "komíny =   5.760</t>
  </si>
  <si>
    <t xml:space="preserve">97801-5291   </t>
  </si>
  <si>
    <t xml:space="preserve">Otlčenie vonk. omietok váp. vápenocem. zlož. I-IV do 100 %                                                              </t>
  </si>
  <si>
    <t xml:space="preserve">97908-1111   </t>
  </si>
  <si>
    <t xml:space="preserve">Odvoz sute a vybúraných hmôt na skládku do 1 km                                                                         </t>
  </si>
  <si>
    <t>22,992      "801-3 =   22.992</t>
  </si>
  <si>
    <t>1,186        "762 =   1.186</t>
  </si>
  <si>
    <t>0,223        "764 =   0.223</t>
  </si>
  <si>
    <t>10,806      "765 =   10.806</t>
  </si>
  <si>
    <t xml:space="preserve">97908-1121   </t>
  </si>
  <si>
    <t xml:space="preserve">Odvoz sute a vybúraných hmôt na skládku každý ďalší 1 km                                                                </t>
  </si>
  <si>
    <t>35,207*9 =   316.863</t>
  </si>
  <si>
    <t xml:space="preserve">97908-2111   </t>
  </si>
  <si>
    <t xml:space="preserve">Vnútrostavenisková doprava sute a vybúraných hmôt do 10 m                                                               </t>
  </si>
  <si>
    <t xml:space="preserve">97908-2121   </t>
  </si>
  <si>
    <t xml:space="preserve">Vnútrost. doprava sute a vybúraných hmôt každých ďalších 5 m                                                            </t>
  </si>
  <si>
    <t xml:space="preserve">99928-1111   </t>
  </si>
  <si>
    <t xml:space="preserve">Presun hmôt pre opravy v objektoch výšky do 25 m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</si>
  <si>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</si>
  <si>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</si>
  <si>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</si>
  <si>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</si>
  <si>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</si>
  <si>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M2      </t>
  </si>
  <si>
    <t>18,60      "1.00 Ci 02  sklad =   18.600</t>
  </si>
  <si>
    <t xml:space="preserve">713 631050   </t>
  </si>
  <si>
    <t>18,60*1,02      "1.00 Ci 02  sklad =   18.972</t>
  </si>
  <si>
    <t xml:space="preserve">713 631051   </t>
  </si>
  <si>
    <t xml:space="preserve">Tepelná izolácia hr. 12 cm, šírka 1,2m,                                                                                 </t>
  </si>
  <si>
    <t xml:space="preserve">71312-1111   </t>
  </si>
  <si>
    <t xml:space="preserve">Montáž tep. izolácie podláh 1 x položenie                                                                               </t>
  </si>
  <si>
    <t>44,00           "1.11 - Pi 02a - tepel.izol 100mm =   44.000</t>
  </si>
  <si>
    <t>44,00           "1.11 - Pi 02a - hydroizolačná fólia podlahy =   44.000</t>
  </si>
  <si>
    <t>44,00*2           "1.11 - Pi 02a - geotextília =   88.000</t>
  </si>
  <si>
    <t xml:space="preserve">693 665120   </t>
  </si>
  <si>
    <t xml:space="preserve">Geotextília polypropylénová  300g/m2                                                                                    </t>
  </si>
  <si>
    <t>44,00*1,05*2           "1.11 - Pi 02a =   92.400</t>
  </si>
  <si>
    <t xml:space="preserve">713 631017   </t>
  </si>
  <si>
    <t xml:space="preserve">Tepelná izolácia podláh hr. 100 mm                                                                                      </t>
  </si>
  <si>
    <t>44,00*1,02           "1.11 - Pi 02a =   44.880</t>
  </si>
  <si>
    <t xml:space="preserve">765 596635   </t>
  </si>
  <si>
    <t xml:space="preserve">Poistná hydroizolačná fólia                                                                                             </t>
  </si>
  <si>
    <t>44,00*1,05           "1.11 - Pi 02a =   46.200</t>
  </si>
  <si>
    <t xml:space="preserve">71319-11221  </t>
  </si>
  <si>
    <t xml:space="preserve">Izolácia tepelná podláh, stropov, striech vrchom, položením A330 SH                                                     </t>
  </si>
  <si>
    <t xml:space="preserve">99871-3201   </t>
  </si>
  <si>
    <t xml:space="preserve">Presun hmôt pre izolácie tepelné v objektoch výšky do 6 m                                                               </t>
  </si>
  <si>
    <t xml:space="preserve">%       </t>
  </si>
  <si>
    <t xml:space="preserve">713 - Izolácie tepelné  spolu: </t>
  </si>
  <si>
    <t xml:space="preserve">KS      </t>
  </si>
  <si>
    <t>767 - Konštrukcie doplnk. kovové stavebné</t>
  </si>
  <si>
    <t>767</t>
  </si>
  <si>
    <t xml:space="preserve">76758-4641   </t>
  </si>
  <si>
    <t xml:space="preserve">Montáž podhľadov z dosiek sadrokartonových, rošt                                                                        </t>
  </si>
  <si>
    <t xml:space="preserve">76758-4642   </t>
  </si>
  <si>
    <t xml:space="preserve">Montáž podhľadov z dosiek sadrokartonových, dosky                                                                       </t>
  </si>
  <si>
    <t xml:space="preserve">76758-5113   </t>
  </si>
  <si>
    <t xml:space="preserve">Montáž podhľadov pomocných konštrukcií, okrajové lišty                                                                  </t>
  </si>
  <si>
    <t>(4,65+4,0)*2 =   17.300</t>
  </si>
  <si>
    <t xml:space="preserve">762 323101   </t>
  </si>
  <si>
    <t xml:space="preserve">SADROKARTÓN  štandard RB - HR 12.5MM, hrana PRO                                                                         </t>
  </si>
  <si>
    <t>18,6*1,08 =   20.088</t>
  </si>
  <si>
    <t xml:space="preserve">762 323165   </t>
  </si>
  <si>
    <t xml:space="preserve">ŠPACHTLOVACÍ TMEL Vario  0.3kg/m2, 5 kg balenie                                                                         </t>
  </si>
  <si>
    <t xml:space="preserve">KG      </t>
  </si>
  <si>
    <t>18,60*0,3 =   5.580</t>
  </si>
  <si>
    <t xml:space="preserve">762 323175   </t>
  </si>
  <si>
    <t xml:space="preserve">SILIKÓNOVÝ TMEL  Acryl biely 310 ml                                                                                     </t>
  </si>
  <si>
    <t xml:space="preserve">762 323181   </t>
  </si>
  <si>
    <t xml:space="preserve">SAMOLEPIACA PÁSKA  na spoje dosiek  1.45m/m2                                                                            </t>
  </si>
  <si>
    <t>18,6*1,45 =   26.970</t>
  </si>
  <si>
    <t xml:space="preserve">762 323182   </t>
  </si>
  <si>
    <t xml:space="preserve">OBOJSTRANNÁ LEPIACA PÁSKA  na prilepenie parozábrany na  CD strop.profil, 33m vkot.                                     </t>
  </si>
  <si>
    <t xml:space="preserve">762 323190   </t>
  </si>
  <si>
    <t xml:space="preserve">RYCHLOSKRUTKA TN 212,  3,5x35,  strop 15 ks/m2, priečka 24ks/m2                                                         </t>
  </si>
  <si>
    <t>18,6*15 =   279.000</t>
  </si>
  <si>
    <t xml:space="preserve">762 323212   </t>
  </si>
  <si>
    <t xml:space="preserve">R CD STROPNÝ PROFIL 27X60X27, hr.0.6  - 2,8m/m2                                                                         </t>
  </si>
  <si>
    <t>18,6*2,8 =   52.080</t>
  </si>
  <si>
    <t xml:space="preserve">762 323215   </t>
  </si>
  <si>
    <t xml:space="preserve">SPOJKA PRE CD PROFIL  0,7 ks/m2                                                                                         </t>
  </si>
  <si>
    <t>18,6*0,7 =   13.020</t>
  </si>
  <si>
    <t xml:space="preserve">762 3232192  </t>
  </si>
  <si>
    <t xml:space="preserve">ZÁVES STROPNÝ JSB 125  / tvar U /  3,3ks/m2                                                                             </t>
  </si>
  <si>
    <t>18,6*3,3 =   61.380</t>
  </si>
  <si>
    <t xml:space="preserve">762 323225   </t>
  </si>
  <si>
    <t xml:space="preserve">UW 50 OBVODOVÝ PROFIL 40X50X40, hr.0.6 -4.0m  - 0,8m/m2                                                                 </t>
  </si>
  <si>
    <t>17,3*1,08 =   18.684</t>
  </si>
  <si>
    <t xml:space="preserve">762 323236   </t>
  </si>
  <si>
    <t xml:space="preserve">Penový pás pod UD   30 m  v  kotúči                                                                                     </t>
  </si>
  <si>
    <t xml:space="preserve">kotúč   </t>
  </si>
  <si>
    <t xml:space="preserve">76799-5106   </t>
  </si>
  <si>
    <t xml:space="preserve">Montáž atypických stavebných doplnk. konštrukcií do 250 kg                                                              </t>
  </si>
  <si>
    <t xml:space="preserve">kg      </t>
  </si>
  <si>
    <t>(3,5+1,2)*17,5               "zábradlie - prestrešenie vchodu =   82.250</t>
  </si>
  <si>
    <t>250,0                             "strešná konštrukcia - prestrešenie vchodu =   250.000</t>
  </si>
  <si>
    <t xml:space="preserve">553 000205   </t>
  </si>
  <si>
    <t xml:space="preserve">TRUBKY BEZOŠVÉ hmot.do 5.99 kg/m                                                                                        </t>
  </si>
  <si>
    <t xml:space="preserve">553 000211   </t>
  </si>
  <si>
    <t xml:space="preserve">OCEĽ PROFILOVANÁ 5.0-14.99 kg/m                                                                                         </t>
  </si>
  <si>
    <t xml:space="preserve">99876-7201   </t>
  </si>
  <si>
    <t xml:space="preserve">Presun hmôt pre kovové stav. doplnk. konštr. v objektoch výšky do 6 m                                                   </t>
  </si>
  <si>
    <t xml:space="preserve">767 - Konštrukcie doplnk. kovové stavebné  spolu: </t>
  </si>
  <si>
    <t xml:space="preserve">PRÁCE A DODÁVKY PSV  spolu: </t>
  </si>
  <si>
    <t>Za rozpočet celkom</t>
  </si>
  <si>
    <t>0,5*0,40*(29,7+0,5+6,67+0,5)*2    =   14.948</t>
  </si>
  <si>
    <t>0,5*0,40*(29,7+0,5+6,67+0,5)*2      =   14.948</t>
  </si>
  <si>
    <t xml:space="preserve">Krycí list rozpočtu v EUR  </t>
  </si>
  <si>
    <t xml:space="preserve">Prehľad rozpočtových nákladov v EUR  </t>
  </si>
  <si>
    <t>Dátum:</t>
  </si>
  <si>
    <t xml:space="preserve">Tepelná izolácia   hr. 5 cm, šírka 1,2m,                                                                                </t>
  </si>
  <si>
    <t>Objekt : SO 01 - budova denného stacionára, zateplenie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</si>
</sst>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Sk&quot;_-;\-* #,##0\ &quot;Sk&quot;_-;_-* &quot;-&quot;\ &quot;Sk&quot;_-;_-@_-"/>
    <numFmt numFmtId="165" formatCode="#,##0.000"/>
    <numFmt numFmtId="166" formatCode="#,##0&quot; &quot;"/>
    <numFmt numFmtId="167" formatCode="#,##0&quot; Sk&quot;;[Red]&quot;-&quot;#,##0&quot; Sk&quot;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1" fillId="0" borderId="0" applyNumberFormat="0" applyFill="0" applyBorder="0" applyAlignment="0" applyProtection="0"/>
    <xf numFmtId="0" fontId="6" fillId="0" borderId="3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5" applyNumberFormat="0" applyFill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</cellStyleXfs>
  <cellXfs count="127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9" xfId="28" applyFont="1" applyBorder="1" applyAlignment="1">
      <alignment horizontal="left" vertical="center"/>
    </xf>
    <xf numFmtId="0" fontId="1" fillId="0" borderId="10" xfId="28" applyFont="1" applyBorder="1" applyAlignment="1">
      <alignment horizontal="left" vertical="center"/>
    </xf>
    <xf numFmtId="0" fontId="1" fillId="0" borderId="10" xfId="28" applyFont="1" applyBorder="1" applyAlignment="1">
      <alignment horizontal="right" vertical="center"/>
    </xf>
    <xf numFmtId="0" fontId="1" fillId="0" borderId="11" xfId="28" applyFont="1" applyBorder="1" applyAlignment="1">
      <alignment horizontal="left" vertical="center"/>
    </xf>
    <xf numFmtId="0" fontId="1" fillId="0" borderId="12" xfId="28" applyFont="1" applyBorder="1" applyAlignment="1">
      <alignment horizontal="left" vertical="center"/>
    </xf>
    <xf numFmtId="0" fontId="1" fillId="0" borderId="13" xfId="28" applyFont="1" applyBorder="1" applyAlignment="1">
      <alignment horizontal="left" vertical="center"/>
    </xf>
    <xf numFmtId="0" fontId="1" fillId="0" borderId="13" xfId="28" applyFont="1" applyBorder="1" applyAlignment="1">
      <alignment horizontal="right" vertical="center"/>
    </xf>
    <xf numFmtId="0" fontId="1" fillId="0" borderId="14" xfId="28" applyFont="1" applyBorder="1" applyAlignment="1">
      <alignment horizontal="left" vertical="center"/>
    </xf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19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2" xfId="28" applyFont="1" applyBorder="1" applyAlignment="1">
      <alignment horizontal="lef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left" vertical="center"/>
    </xf>
    <xf numFmtId="0" fontId="1" fillId="0" borderId="26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left" vertical="center"/>
    </xf>
    <xf numFmtId="0" fontId="1" fillId="0" borderId="28" xfId="28" applyFont="1" applyBorder="1" applyAlignment="1">
      <alignment horizontal="center" vertical="center"/>
    </xf>
    <xf numFmtId="0" fontId="1" fillId="0" borderId="29" xfId="28" applyFont="1" applyBorder="1" applyAlignment="1">
      <alignment horizontal="center" vertical="center"/>
    </xf>
    <xf numFmtId="0" fontId="1" fillId="0" borderId="30" xfId="28" applyFont="1" applyBorder="1" applyAlignment="1">
      <alignment horizontal="center" vertical="center"/>
    </xf>
    <xf numFmtId="0" fontId="1" fillId="0" borderId="31" xfId="28" applyFont="1" applyBorder="1" applyAlignment="1">
      <alignment horizontal="center" vertical="center"/>
    </xf>
    <xf numFmtId="0" fontId="1" fillId="0" borderId="32" xfId="28" applyFont="1" applyBorder="1" applyAlignment="1">
      <alignment horizontal="center" vertical="center"/>
    </xf>
    <xf numFmtId="0" fontId="1" fillId="0" borderId="33" xfId="28" applyFont="1" applyBorder="1" applyAlignment="1">
      <alignment horizontal="center" vertical="center"/>
    </xf>
    <xf numFmtId="0" fontId="1" fillId="0" borderId="34" xfId="28" applyFont="1" applyBorder="1" applyAlignment="1">
      <alignment horizontal="left" vertical="center"/>
    </xf>
    <xf numFmtId="0" fontId="1" fillId="0" borderId="35" xfId="28" applyFont="1" applyBorder="1" applyAlignment="1">
      <alignment horizontal="left" vertical="center"/>
    </xf>
    <xf numFmtId="0" fontId="1" fillId="0" borderId="36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37" xfId="28" applyFont="1" applyBorder="1" applyAlignment="1">
      <alignment horizontal="left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left" vertical="center"/>
    </xf>
    <xf numFmtId="0" fontId="1" fillId="0" borderId="40" xfId="28" applyFont="1" applyBorder="1" applyAlignment="1">
      <alignment horizontal="center" vertical="center"/>
    </xf>
    <xf numFmtId="0" fontId="1" fillId="0" borderId="41" xfId="28" applyFont="1" applyBorder="1" applyAlignment="1">
      <alignment horizontal="left" vertical="center"/>
    </xf>
    <xf numFmtId="10" fontId="1" fillId="0" borderId="41" xfId="28" applyNumberFormat="1" applyFont="1" applyBorder="1" applyAlignment="1">
      <alignment horizontal="right" vertical="center"/>
    </xf>
    <xf numFmtId="0" fontId="1" fillId="0" borderId="42" xfId="28" applyFont="1" applyBorder="1" applyAlignment="1">
      <alignment horizontal="left" vertical="center"/>
    </xf>
    <xf numFmtId="0" fontId="1" fillId="0" borderId="40" xfId="28" applyFont="1" applyBorder="1" applyAlignment="1">
      <alignment horizontal="right" vertical="center"/>
    </xf>
    <xf numFmtId="0" fontId="1" fillId="0" borderId="43" xfId="28" applyFont="1" applyBorder="1" applyAlignment="1">
      <alignment horizontal="center" vertical="center"/>
    </xf>
    <xf numFmtId="0" fontId="1" fillId="0" borderId="44" xfId="28" applyFont="1" applyBorder="1" applyAlignment="1">
      <alignment horizontal="left" vertical="center"/>
    </xf>
    <xf numFmtId="0" fontId="1" fillId="0" borderId="44" xfId="28" applyFont="1" applyBorder="1" applyAlignment="1">
      <alignment horizontal="right" vertical="center"/>
    </xf>
    <xf numFmtId="0" fontId="1" fillId="0" borderId="45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3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7" xfId="28" applyFont="1" applyBorder="1" applyAlignment="1">
      <alignment horizontal="right" vertical="center"/>
    </xf>
    <xf numFmtId="3" fontId="1" fillId="0" borderId="46" xfId="28" applyNumberFormat="1" applyFont="1" applyBorder="1" applyAlignment="1">
      <alignment horizontal="right" vertical="center"/>
    </xf>
    <xf numFmtId="3" fontId="1" fillId="0" borderId="48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50" xfId="28" applyFont="1" applyBorder="1" applyAlignment="1">
      <alignment horizontal="center" vertical="center"/>
    </xf>
    <xf numFmtId="0" fontId="1" fillId="0" borderId="51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3" fillId="0" borderId="52" xfId="28" applyFont="1" applyBorder="1" applyAlignment="1">
      <alignment horizontal="center" vertical="center"/>
    </xf>
    <xf numFmtId="0" fontId="3" fillId="0" borderId="53" xfId="28" applyFont="1" applyBorder="1" applyAlignment="1">
      <alignment horizontal="center" vertical="center"/>
    </xf>
    <xf numFmtId="0" fontId="1" fillId="0" borderId="54" xfId="28" applyFont="1" applyBorder="1" applyAlignment="1">
      <alignment horizontal="left" vertical="center"/>
    </xf>
    <xf numFmtId="166" fontId="1" fillId="0" borderId="57" xfId="28" applyNumberFormat="1" applyFont="1" applyBorder="1" applyAlignment="1">
      <alignment horizontal="right" vertical="center"/>
    </xf>
    <xf numFmtId="0" fontId="1" fillId="0" borderId="42" xfId="28" applyFont="1" applyBorder="1" applyAlignment="1">
      <alignment horizontal="right" vertical="center"/>
    </xf>
    <xf numFmtId="0" fontId="1" fillId="0" borderId="58" xfId="28" applyNumberFormat="1" applyFont="1" applyBorder="1" applyAlignment="1">
      <alignment horizontal="left" vertical="center"/>
    </xf>
    <xf numFmtId="10" fontId="1" fillId="0" borderId="22" xfId="28" applyNumberFormat="1" applyFont="1" applyBorder="1" applyAlignment="1">
      <alignment horizontal="right" vertical="center"/>
    </xf>
    <xf numFmtId="10" fontId="1" fillId="0" borderId="13" xfId="28" applyNumberFormat="1" applyFont="1" applyBorder="1" applyAlignment="1">
      <alignment horizontal="right" vertical="center"/>
    </xf>
    <xf numFmtId="10" fontId="1" fillId="0" borderId="59" xfId="28" applyNumberFormat="1" applyFont="1" applyBorder="1" applyAlignment="1">
      <alignment horizontal="right" vertical="center"/>
    </xf>
    <xf numFmtId="0" fontId="1" fillId="0" borderId="9" xfId="28" applyFont="1" applyBorder="1" applyAlignment="1">
      <alignment horizontal="right" vertical="center"/>
    </xf>
    <xf numFmtId="0" fontId="1" fillId="0" borderId="21" xfId="28" applyFont="1" applyBorder="1" applyAlignment="1">
      <alignment horizontal="right" vertical="center"/>
    </xf>
    <xf numFmtId="0" fontId="1" fillId="0" borderId="24" xfId="28" applyFont="1" applyBorder="1" applyAlignment="1">
      <alignment horizontal="right" vertical="center"/>
    </xf>
    <xf numFmtId="0" fontId="1" fillId="0" borderId="25" xfId="28" applyFont="1" applyBorder="1" applyAlignment="1">
      <alignment horizontal="right" vertical="center"/>
    </xf>
    <xf numFmtId="0" fontId="1" fillId="0" borderId="60" xfId="0" applyFont="1" applyBorder="1" applyAlignment="1" applyProtection="1">
      <alignment horizontal="center"/>
    </xf>
    <xf numFmtId="0" fontId="2" fillId="0" borderId="0" xfId="27" applyFont="1" applyAlignment="1">
      <alignment horizontal="left" vertical="center"/>
    </xf>
    <xf numFmtId="3" fontId="1" fillId="0" borderId="63" xfId="28" applyNumberFormat="1" applyFont="1" applyBorder="1" applyAlignment="1">
      <alignment horizontal="right" vertical="center"/>
    </xf>
    <xf numFmtId="3" fontId="1" fillId="0" borderId="47" xfId="28" applyNumberFormat="1" applyFont="1" applyBorder="1" applyAlignment="1">
      <alignment horizontal="right" vertical="center"/>
    </xf>
    <xf numFmtId="3" fontId="1" fillId="0" borderId="64" xfId="28" applyNumberFormat="1" applyFont="1" applyBorder="1" applyAlignment="1">
      <alignment horizontal="right" vertical="center"/>
    </xf>
    <xf numFmtId="3" fontId="1" fillId="0" borderId="11" xfId="28" applyNumberFormat="1" applyFont="1" applyBorder="1" applyAlignment="1">
      <alignment horizontal="right" vertical="center"/>
    </xf>
    <xf numFmtId="3" fontId="1" fillId="0" borderId="23" xfId="28" applyNumberFormat="1" applyFont="1" applyBorder="1" applyAlignment="1">
      <alignment horizontal="right" vertical="center"/>
    </xf>
    <xf numFmtId="3" fontId="1" fillId="0" borderId="26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34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55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39" xfId="28" applyNumberFormat="1" applyFont="1" applyBorder="1" applyAlignment="1">
      <alignment horizontal="right" vertical="center"/>
    </xf>
    <xf numFmtId="4" fontId="1" fillId="0" borderId="42" xfId="28" applyNumberFormat="1" applyFont="1" applyBorder="1" applyAlignment="1">
      <alignment horizontal="right" vertical="center"/>
    </xf>
    <xf numFmtId="4" fontId="1" fillId="0" borderId="56" xfId="28" applyNumberFormat="1" applyFont="1" applyBorder="1" applyAlignment="1">
      <alignment horizontal="right" vertical="center"/>
    </xf>
    <xf numFmtId="4" fontId="1" fillId="0" borderId="41" xfId="28" applyNumberFormat="1" applyFont="1" applyBorder="1" applyAlignment="1">
      <alignment horizontal="right" vertical="center"/>
    </xf>
    <xf numFmtId="14" fontId="1" fillId="0" borderId="20" xfId="28" applyNumberFormat="1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 vertical="top"/>
    </xf>
    <xf numFmtId="49" fontId="1" fillId="0" borderId="0" xfId="0" applyNumberFormat="1" applyFont="1" applyFill="1" applyAlignment="1" applyProtection="1">
      <alignment horizontal="center" vertical="top"/>
    </xf>
    <xf numFmtId="49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165" fontId="1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4" fontId="1" fillId="0" borderId="0" xfId="0" applyNumberFormat="1" applyFont="1" applyFill="1" applyAlignment="1" applyProtection="1">
      <alignment vertical="top"/>
    </xf>
    <xf numFmtId="0" fontId="1" fillId="0" borderId="0" xfId="0" applyFont="1" applyFill="1" applyProtection="1"/>
    <xf numFmtId="49" fontId="3" fillId="0" borderId="0" xfId="0" applyNumberFormat="1" applyFont="1" applyFill="1" applyAlignment="1" applyProtection="1">
      <alignment vertical="top"/>
    </xf>
    <xf numFmtId="0" fontId="1" fillId="0" borderId="0" xfId="0" applyFont="1" applyFill="1" applyAlignment="1" applyProtection="1">
      <alignment horizontal="right" vertical="top" wrapText="1"/>
    </xf>
    <xf numFmtId="4" fontId="3" fillId="0" borderId="0" xfId="0" applyNumberFormat="1" applyFont="1" applyFill="1" applyAlignment="1" applyProtection="1">
      <alignment vertical="top"/>
    </xf>
    <xf numFmtId="165" fontId="3" fillId="0" borderId="0" xfId="0" applyNumberFormat="1" applyFont="1" applyFill="1" applyAlignment="1" applyProtection="1">
      <alignment vertical="top"/>
    </xf>
    <xf numFmtId="0" fontId="3" fillId="0" borderId="0" xfId="0" applyFont="1" applyFill="1" applyAlignment="1" applyProtection="1">
      <alignment vertical="top" wrapText="1"/>
    </xf>
  </cellXfs>
  <cellStyles count="53">
    <cellStyle name="1 000 Sk" xfId="1" xr:uid="{00000000-0005-0000-0000-000000000000}"/>
    <cellStyle name="1 000,-  Sk" xfId="2" xr:uid="{00000000-0005-0000-0000-000001000000}"/>
    <cellStyle name="1 000,- Kč" xfId="3" xr:uid="{00000000-0005-0000-0000-000002000000}"/>
    <cellStyle name="1 000,- Sk" xfId="4" xr:uid="{00000000-0005-0000-0000-000003000000}"/>
    <cellStyle name="1000 Sk_fakturuj99" xfId="5" xr:uid="{00000000-0005-0000-0000-000004000000}"/>
    <cellStyle name="20 % – Zvýraznění1" xfId="6" xr:uid="{00000000-0005-0000-0000-000005000000}"/>
    <cellStyle name="20 % – Zvýraznění2" xfId="7" xr:uid="{00000000-0005-0000-0000-000006000000}"/>
    <cellStyle name="20 % – Zvýraznění3" xfId="8" xr:uid="{00000000-0005-0000-0000-000007000000}"/>
    <cellStyle name="20 % – Zvýraznění4" xfId="9" xr:uid="{00000000-0005-0000-0000-000008000000}"/>
    <cellStyle name="20 % – Zvýraznění5" xfId="10" xr:uid="{00000000-0005-0000-0000-000009000000}"/>
    <cellStyle name="20 % – Zvýraznění6" xfId="11" xr:uid="{00000000-0005-0000-0000-00000A000000}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 xr:uid="{00000000-0005-0000-0000-000011000000}"/>
    <cellStyle name="40 % – Zvýraznění2" xfId="13" xr:uid="{00000000-0005-0000-0000-000012000000}"/>
    <cellStyle name="40 % – Zvýraznění3" xfId="14" xr:uid="{00000000-0005-0000-0000-000013000000}"/>
    <cellStyle name="40 % – Zvýraznění4" xfId="15" xr:uid="{00000000-0005-0000-0000-000014000000}"/>
    <cellStyle name="40 % – Zvýraznění5" xfId="16" xr:uid="{00000000-0005-0000-0000-000015000000}"/>
    <cellStyle name="40 % – Zvýraznění6" xfId="17" xr:uid="{00000000-0005-0000-0000-000016000000}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 xr:uid="{00000000-0005-0000-0000-00001D000000}"/>
    <cellStyle name="60 % – Zvýraznění2" xfId="19" xr:uid="{00000000-0005-0000-0000-00001E000000}"/>
    <cellStyle name="60 % – Zvýraznění3" xfId="20" xr:uid="{00000000-0005-0000-0000-00001F000000}"/>
    <cellStyle name="60 % – Zvýraznění4" xfId="21" xr:uid="{00000000-0005-0000-0000-000020000000}"/>
    <cellStyle name="60 % – Zvýraznění5" xfId="22" xr:uid="{00000000-0005-0000-0000-000021000000}"/>
    <cellStyle name="60 % – Zvýraznění6" xfId="23" xr:uid="{00000000-0005-0000-0000-000022000000}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 xr:uid="{00000000-0005-0000-0000-000029000000}"/>
    <cellStyle name="data" xfId="25" xr:uid="{00000000-0005-0000-0000-00002A000000}"/>
    <cellStyle name="Název" xfId="26" xr:uid="{00000000-0005-0000-0000-00002B000000}"/>
    <cellStyle name="Názov" xfId="32" builtinId="15" hidden="1"/>
    <cellStyle name="Normálna" xfId="0" builtinId="0"/>
    <cellStyle name="normálne_KLs" xfId="27" xr:uid="{00000000-0005-0000-0000-00002D000000}"/>
    <cellStyle name="normálne_KLv" xfId="28" xr:uid="{00000000-0005-0000-0000-00002E000000}"/>
    <cellStyle name="Spolu" xfId="34" builtinId="25" hidden="1"/>
    <cellStyle name="TEXT" xfId="29" xr:uid="{00000000-0005-0000-0000-000030000000}"/>
    <cellStyle name="Text upozornění" xfId="30" xr:uid="{00000000-0005-0000-0000-000031000000}"/>
    <cellStyle name="Text upozornenia" xfId="33" builtinId="11" hidden="1"/>
    <cellStyle name="TEXT1" xfId="31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3"/>
  <sheetViews>
    <sheetView showGridLines="0" showZeros="0" tabSelected="1" workbookViewId="0">
      <selection activeCell="C4" sqref="C4"/>
    </sheetView>
  </sheetViews>
  <sheetFormatPr defaultRowHeight="12.75"/>
  <cols>
    <col min="1" max="1" width="0.7109375" style="72" customWidth="1"/>
    <col min="2" max="2" width="3.7109375" style="72" customWidth="1"/>
    <col min="3" max="3" width="6.85546875" style="72" customWidth="1"/>
    <col min="4" max="6" width="14" style="72" customWidth="1"/>
    <col min="7" max="7" width="3.85546875" style="72" customWidth="1"/>
    <col min="8" max="8" width="17.7109375" style="72" customWidth="1"/>
    <col min="9" max="9" width="8.7109375" style="72" customWidth="1"/>
    <col min="10" max="10" width="14" style="72" customWidth="1"/>
    <col min="11" max="16384" width="9.140625" style="72"/>
  </cols>
  <sheetData>
    <row r="1" spans="2:10" ht="28.5" customHeight="1" thickBot="1">
      <c r="B1" s="73"/>
      <c r="C1" s="73"/>
      <c r="D1" s="73"/>
      <c r="F1" s="89" t="s">
        <v>309</v>
      </c>
      <c r="G1" s="73"/>
      <c r="H1" s="73"/>
      <c r="I1" s="73"/>
      <c r="J1" s="73"/>
    </row>
    <row r="2" spans="2:10" ht="18" customHeight="1" thickTop="1">
      <c r="B2" s="14"/>
      <c r="C2" s="15" t="s">
        <v>63</v>
      </c>
      <c r="D2" s="15"/>
      <c r="E2" s="15"/>
      <c r="F2" s="15"/>
      <c r="G2" s="16" t="s">
        <v>4</v>
      </c>
      <c r="H2" s="15" t="s">
        <v>64</v>
      </c>
      <c r="I2" s="15"/>
      <c r="J2" s="17"/>
    </row>
    <row r="3" spans="2:10" ht="18" customHeight="1">
      <c r="B3" s="18"/>
      <c r="C3" s="19" t="s">
        <v>313</v>
      </c>
      <c r="D3" s="19"/>
      <c r="E3" s="19"/>
      <c r="F3" s="19"/>
      <c r="G3" s="20" t="s">
        <v>65</v>
      </c>
      <c r="H3" s="19"/>
      <c r="I3" s="19"/>
      <c r="J3" s="21"/>
    </row>
    <row r="4" spans="2:10" ht="18" customHeight="1">
      <c r="B4" s="22"/>
      <c r="C4" s="23"/>
      <c r="D4" s="23"/>
      <c r="E4" s="23"/>
      <c r="F4" s="23"/>
      <c r="G4" s="24"/>
      <c r="H4" s="23"/>
      <c r="I4" s="23"/>
      <c r="J4" s="25"/>
    </row>
    <row r="5" spans="2:10" ht="18" customHeight="1" thickBot="1">
      <c r="B5" s="26"/>
      <c r="C5" s="28" t="s">
        <v>5</v>
      </c>
      <c r="D5" s="28"/>
      <c r="E5" s="28" t="s">
        <v>6</v>
      </c>
      <c r="F5" s="27"/>
      <c r="G5" s="27" t="s">
        <v>7</v>
      </c>
      <c r="H5" s="28"/>
      <c r="I5" s="27" t="s">
        <v>8</v>
      </c>
      <c r="J5" s="112"/>
    </row>
    <row r="6" spans="2:10" ht="18" customHeight="1" thickTop="1">
      <c r="B6" s="14"/>
      <c r="C6" s="15" t="s">
        <v>1</v>
      </c>
      <c r="D6" s="15"/>
      <c r="E6" s="15"/>
      <c r="F6" s="15"/>
      <c r="G6" s="15" t="s">
        <v>9</v>
      </c>
      <c r="H6" s="15"/>
      <c r="I6" s="15"/>
      <c r="J6" s="17"/>
    </row>
    <row r="7" spans="2:10" ht="18" customHeight="1">
      <c r="B7" s="29"/>
      <c r="C7" s="30"/>
      <c r="D7" s="31" t="s">
        <v>66</v>
      </c>
      <c r="E7" s="31"/>
      <c r="F7" s="31"/>
      <c r="G7" s="31" t="s">
        <v>10</v>
      </c>
      <c r="H7" s="31"/>
      <c r="I7" s="31"/>
      <c r="J7" s="32"/>
    </row>
    <row r="8" spans="2:10" ht="18" customHeight="1">
      <c r="B8" s="18"/>
      <c r="C8" s="19" t="s">
        <v>0</v>
      </c>
      <c r="D8" s="19"/>
      <c r="E8" s="19"/>
      <c r="F8" s="19"/>
      <c r="G8" s="19" t="s">
        <v>9</v>
      </c>
      <c r="H8" s="19"/>
      <c r="I8" s="19"/>
      <c r="J8" s="21"/>
    </row>
    <row r="9" spans="2:10" ht="18" customHeight="1">
      <c r="B9" s="22"/>
      <c r="C9" s="24"/>
      <c r="D9" s="23" t="s">
        <v>66</v>
      </c>
      <c r="E9" s="23"/>
      <c r="F9" s="23"/>
      <c r="G9" s="31" t="s">
        <v>10</v>
      </c>
      <c r="H9" s="23"/>
      <c r="I9" s="23"/>
      <c r="J9" s="25"/>
    </row>
    <row r="10" spans="2:10" ht="18" customHeight="1">
      <c r="B10" s="18"/>
      <c r="C10" s="19" t="s">
        <v>11</v>
      </c>
      <c r="D10" s="19"/>
      <c r="E10" s="19"/>
      <c r="F10" s="19"/>
      <c r="G10" s="19" t="s">
        <v>9</v>
      </c>
      <c r="H10" s="19"/>
      <c r="I10" s="19"/>
      <c r="J10" s="21"/>
    </row>
    <row r="11" spans="2:10" ht="18" customHeight="1" thickBot="1">
      <c r="B11" s="33"/>
      <c r="C11" s="34"/>
      <c r="D11" s="34" t="s">
        <v>66</v>
      </c>
      <c r="E11" s="34"/>
      <c r="F11" s="34"/>
      <c r="G11" s="34" t="s">
        <v>10</v>
      </c>
      <c r="H11" s="34"/>
      <c r="I11" s="34"/>
      <c r="J11" s="35"/>
    </row>
    <row r="12" spans="2:10" ht="18" customHeight="1" thickTop="1">
      <c r="B12" s="84">
        <v>1</v>
      </c>
      <c r="C12" s="15" t="s">
        <v>67</v>
      </c>
      <c r="D12" s="15"/>
      <c r="E12" s="15"/>
      <c r="F12" s="90">
        <f>IF(B12&lt;&gt;0,ROUND($J$31/B12,0),0)</f>
        <v>0</v>
      </c>
      <c r="G12" s="16">
        <v>1</v>
      </c>
      <c r="H12" s="15" t="s">
        <v>70</v>
      </c>
      <c r="I12" s="15"/>
      <c r="J12" s="93">
        <f>IF(G12&lt;&gt;0,ROUND($J$31/G12,0),0)</f>
        <v>0</v>
      </c>
    </row>
    <row r="13" spans="2:10" ht="18" customHeight="1">
      <c r="B13" s="85">
        <v>1</v>
      </c>
      <c r="C13" s="31" t="s">
        <v>68</v>
      </c>
      <c r="D13" s="31"/>
      <c r="E13" s="31"/>
      <c r="F13" s="91">
        <f>IF(B13&lt;&gt;0,ROUND($J$31/B13,0),0)</f>
        <v>0</v>
      </c>
      <c r="G13" s="30"/>
      <c r="H13" s="31"/>
      <c r="I13" s="31"/>
      <c r="J13" s="94">
        <f>IF(G13&lt;&gt;0,ROUND($J$31/G13,0),0)</f>
        <v>0</v>
      </c>
    </row>
    <row r="14" spans="2:10" ht="18" customHeight="1" thickBot="1">
      <c r="B14" s="86">
        <v>1</v>
      </c>
      <c r="C14" s="34" t="s">
        <v>69</v>
      </c>
      <c r="D14" s="34"/>
      <c r="E14" s="34"/>
      <c r="F14" s="92">
        <f>IF(B14&lt;&gt;0,ROUND($J$31/B14,0),0)</f>
        <v>0</v>
      </c>
      <c r="G14" s="87"/>
      <c r="H14" s="34"/>
      <c r="I14" s="34"/>
      <c r="J14" s="95">
        <f>IF(G14&lt;&gt;0,ROUND($J$31/G14,0),0)</f>
        <v>0</v>
      </c>
    </row>
    <row r="15" spans="2:10" ht="18" customHeight="1" thickTop="1">
      <c r="B15" s="75" t="s">
        <v>12</v>
      </c>
      <c r="C15" s="37" t="s">
        <v>13</v>
      </c>
      <c r="D15" s="38" t="s">
        <v>14</v>
      </c>
      <c r="E15" s="38" t="s">
        <v>15</v>
      </c>
      <c r="F15" s="39" t="s">
        <v>16</v>
      </c>
      <c r="G15" s="75" t="s">
        <v>17</v>
      </c>
      <c r="H15" s="40" t="s">
        <v>18</v>
      </c>
      <c r="I15" s="41"/>
      <c r="J15" s="42"/>
    </row>
    <row r="16" spans="2:10" ht="18" customHeight="1">
      <c r="B16" s="43">
        <v>1</v>
      </c>
      <c r="C16" s="44" t="s">
        <v>19</v>
      </c>
      <c r="D16" s="103"/>
      <c r="E16" s="103"/>
      <c r="F16" s="104">
        <f>Prehlad!H114</f>
        <v>0</v>
      </c>
      <c r="G16" s="43">
        <v>6</v>
      </c>
      <c r="H16" s="45" t="s">
        <v>71</v>
      </c>
      <c r="I16" s="80"/>
      <c r="J16" s="104">
        <v>0</v>
      </c>
    </row>
    <row r="17" spans="2:10" ht="18" customHeight="1">
      <c r="B17" s="46">
        <v>2</v>
      </c>
      <c r="C17" s="47" t="s">
        <v>20</v>
      </c>
      <c r="D17" s="105"/>
      <c r="E17" s="105"/>
      <c r="F17" s="104">
        <f>Prehlad!H169</f>
        <v>0</v>
      </c>
      <c r="G17" s="46">
        <v>7</v>
      </c>
      <c r="H17" s="48" t="s">
        <v>72</v>
      </c>
      <c r="I17" s="19"/>
      <c r="J17" s="106">
        <v>0</v>
      </c>
    </row>
    <row r="18" spans="2:10" ht="18" customHeight="1">
      <c r="B18" s="46">
        <v>3</v>
      </c>
      <c r="C18" s="47" t="s">
        <v>21</v>
      </c>
      <c r="D18" s="105"/>
      <c r="E18" s="105"/>
      <c r="F18" s="104">
        <f>D18+E18</f>
        <v>0</v>
      </c>
      <c r="G18" s="46">
        <v>8</v>
      </c>
      <c r="H18" s="48" t="s">
        <v>73</v>
      </c>
      <c r="I18" s="19"/>
      <c r="J18" s="106">
        <v>0</v>
      </c>
    </row>
    <row r="19" spans="2:10" ht="18" customHeight="1" thickBot="1">
      <c r="B19" s="46">
        <v>4</v>
      </c>
      <c r="C19" s="47" t="s">
        <v>22</v>
      </c>
      <c r="D19" s="105"/>
      <c r="E19" s="105"/>
      <c r="F19" s="107">
        <f>D19+E19</f>
        <v>0</v>
      </c>
      <c r="G19" s="46">
        <v>9</v>
      </c>
      <c r="H19" s="48" t="s">
        <v>2</v>
      </c>
      <c r="I19" s="19"/>
      <c r="J19" s="106">
        <v>0</v>
      </c>
    </row>
    <row r="20" spans="2:10" ht="18" customHeight="1" thickBot="1">
      <c r="B20" s="49">
        <v>5</v>
      </c>
      <c r="C20" s="50" t="s">
        <v>23</v>
      </c>
      <c r="D20" s="108">
        <f>SUM(D16:D19)</f>
        <v>0</v>
      </c>
      <c r="E20" s="109">
        <f>SUM(E16:E19)</f>
        <v>0</v>
      </c>
      <c r="F20" s="110">
        <f>SUM(F16:F19)</f>
        <v>0</v>
      </c>
      <c r="G20" s="51">
        <v>10</v>
      </c>
      <c r="I20" s="79" t="s">
        <v>24</v>
      </c>
      <c r="J20" s="110">
        <f>SUM(J16:J19)</f>
        <v>0</v>
      </c>
    </row>
    <row r="21" spans="2:10" ht="18" customHeight="1" thickTop="1">
      <c r="B21" s="75" t="s">
        <v>25</v>
      </c>
      <c r="C21" s="74"/>
      <c r="D21" s="41" t="s">
        <v>26</v>
      </c>
      <c r="E21" s="41"/>
      <c r="F21" s="42"/>
      <c r="G21" s="75" t="s">
        <v>27</v>
      </c>
      <c r="H21" s="40" t="s">
        <v>28</v>
      </c>
      <c r="I21" s="41"/>
      <c r="J21" s="42"/>
    </row>
    <row r="22" spans="2:10" ht="18" customHeight="1">
      <c r="B22" s="43">
        <v>11</v>
      </c>
      <c r="C22" s="45" t="s">
        <v>74</v>
      </c>
      <c r="D22" s="81" t="s">
        <v>2</v>
      </c>
      <c r="E22" s="83">
        <v>0</v>
      </c>
      <c r="F22" s="104">
        <v>0</v>
      </c>
      <c r="G22" s="46">
        <v>16</v>
      </c>
      <c r="H22" s="48" t="s">
        <v>29</v>
      </c>
      <c r="I22" s="52"/>
      <c r="J22" s="106">
        <v>0</v>
      </c>
    </row>
    <row r="23" spans="2:10" ht="18" customHeight="1">
      <c r="B23" s="46">
        <v>12</v>
      </c>
      <c r="C23" s="48" t="s">
        <v>75</v>
      </c>
      <c r="D23" s="82"/>
      <c r="E23" s="53">
        <v>0</v>
      </c>
      <c r="F23" s="106">
        <v>0</v>
      </c>
      <c r="G23" s="46">
        <v>17</v>
      </c>
      <c r="H23" s="48" t="s">
        <v>77</v>
      </c>
      <c r="I23" s="52"/>
      <c r="J23" s="106">
        <v>0</v>
      </c>
    </row>
    <row r="24" spans="2:10" ht="18" customHeight="1">
      <c r="B24" s="46">
        <v>13</v>
      </c>
      <c r="C24" s="48" t="s">
        <v>76</v>
      </c>
      <c r="D24" s="82"/>
      <c r="E24" s="53">
        <v>0</v>
      </c>
      <c r="F24" s="106">
        <v>0</v>
      </c>
      <c r="G24" s="46">
        <v>18</v>
      </c>
      <c r="H24" s="48" t="s">
        <v>78</v>
      </c>
      <c r="I24" s="52"/>
      <c r="J24" s="106">
        <v>0</v>
      </c>
    </row>
    <row r="25" spans="2:10" ht="18" customHeight="1" thickBot="1">
      <c r="B25" s="46">
        <v>14</v>
      </c>
      <c r="C25" s="48" t="s">
        <v>2</v>
      </c>
      <c r="D25" s="82"/>
      <c r="E25" s="53">
        <v>0</v>
      </c>
      <c r="F25" s="106">
        <v>0</v>
      </c>
      <c r="G25" s="46">
        <v>19</v>
      </c>
      <c r="H25" s="48" t="s">
        <v>2</v>
      </c>
      <c r="I25" s="52"/>
      <c r="J25" s="106">
        <v>0</v>
      </c>
    </row>
    <row r="26" spans="2:10" ht="18" customHeight="1" thickBot="1">
      <c r="B26" s="49">
        <v>15</v>
      </c>
      <c r="C26" s="54"/>
      <c r="D26" s="55"/>
      <c r="E26" s="55" t="s">
        <v>30</v>
      </c>
      <c r="F26" s="110">
        <f>SUM(F22:F25)</f>
        <v>0</v>
      </c>
      <c r="G26" s="49">
        <v>20</v>
      </c>
      <c r="H26" s="54"/>
      <c r="I26" s="55" t="s">
        <v>31</v>
      </c>
      <c r="J26" s="110">
        <f>SUM(J22:J25)</f>
        <v>0</v>
      </c>
    </row>
    <row r="27" spans="2:10" ht="18" customHeight="1" thickTop="1">
      <c r="B27" s="56"/>
      <c r="C27" s="57" t="s">
        <v>32</v>
      </c>
      <c r="D27" s="58"/>
      <c r="E27" s="59" t="s">
        <v>33</v>
      </c>
      <c r="F27" s="60"/>
      <c r="G27" s="75" t="s">
        <v>34</v>
      </c>
      <c r="H27" s="40" t="s">
        <v>35</v>
      </c>
      <c r="I27" s="41"/>
      <c r="J27" s="42"/>
    </row>
    <row r="28" spans="2:10" ht="18" customHeight="1">
      <c r="B28" s="61"/>
      <c r="C28" s="62"/>
      <c r="D28" s="63"/>
      <c r="E28" s="64"/>
      <c r="F28" s="60"/>
      <c r="G28" s="43">
        <v>21</v>
      </c>
      <c r="H28" s="45"/>
      <c r="I28" s="65" t="s">
        <v>36</v>
      </c>
      <c r="J28" s="104">
        <f>ROUND(F20,2)+J20+F26+J26</f>
        <v>0</v>
      </c>
    </row>
    <row r="29" spans="2:10" ht="18" customHeight="1">
      <c r="B29" s="61"/>
      <c r="C29" s="63" t="s">
        <v>37</v>
      </c>
      <c r="D29" s="63"/>
      <c r="E29" s="66"/>
      <c r="F29" s="60"/>
      <c r="G29" s="46">
        <v>22</v>
      </c>
      <c r="H29" s="48" t="s">
        <v>79</v>
      </c>
      <c r="I29" s="111">
        <f>J28-I30</f>
        <v>0</v>
      </c>
      <c r="J29" s="106">
        <f>ROUND((I29*20)/100,2)</f>
        <v>0</v>
      </c>
    </row>
    <row r="30" spans="2:10" ht="18" customHeight="1" thickBot="1">
      <c r="B30" s="18"/>
      <c r="C30" s="19" t="s">
        <v>38</v>
      </c>
      <c r="D30" s="19"/>
      <c r="E30" s="66"/>
      <c r="F30" s="60"/>
      <c r="G30" s="46">
        <v>23</v>
      </c>
      <c r="H30" s="48" t="s">
        <v>80</v>
      </c>
      <c r="I30" s="111">
        <f>SUMIF(Prehlad!I11:I9729,0,Prehlad!H11:H9729)</f>
        <v>0</v>
      </c>
      <c r="J30" s="106">
        <f>ROUND((I30*0)/100,1)</f>
        <v>0</v>
      </c>
    </row>
    <row r="31" spans="2:10" ht="18" customHeight="1" thickBot="1">
      <c r="B31" s="61"/>
      <c r="C31" s="63"/>
      <c r="D31" s="63"/>
      <c r="E31" s="66"/>
      <c r="F31" s="60"/>
      <c r="G31" s="49">
        <v>24</v>
      </c>
      <c r="H31" s="54"/>
      <c r="I31" s="55" t="s">
        <v>39</v>
      </c>
      <c r="J31" s="110">
        <f>SUM(J28:J30)</f>
        <v>0</v>
      </c>
    </row>
    <row r="32" spans="2:10" ht="18" customHeight="1" thickTop="1" thickBot="1">
      <c r="B32" s="56"/>
      <c r="C32" s="63"/>
      <c r="D32" s="60"/>
      <c r="E32" s="67"/>
      <c r="F32" s="60"/>
      <c r="G32" s="76" t="s">
        <v>40</v>
      </c>
      <c r="H32" s="77" t="s">
        <v>81</v>
      </c>
      <c r="I32" s="36"/>
      <c r="J32" s="78">
        <v>0</v>
      </c>
    </row>
    <row r="33" spans="2:10" ht="18" customHeight="1" thickTop="1">
      <c r="B33" s="68"/>
      <c r="C33" s="69"/>
      <c r="D33" s="57" t="s">
        <v>41</v>
      </c>
      <c r="E33" s="69"/>
      <c r="F33" s="69"/>
      <c r="G33" s="69"/>
      <c r="H33" s="69" t="s">
        <v>42</v>
      </c>
      <c r="I33" s="69"/>
      <c r="J33" s="70"/>
    </row>
    <row r="34" spans="2:10" ht="18" customHeight="1">
      <c r="B34" s="61"/>
      <c r="C34" s="62"/>
      <c r="D34" s="63"/>
      <c r="E34" s="63"/>
      <c r="F34" s="62"/>
      <c r="G34" s="63"/>
      <c r="H34" s="63"/>
      <c r="I34" s="63"/>
      <c r="J34" s="71"/>
    </row>
    <row r="35" spans="2:10" ht="18" customHeight="1">
      <c r="B35" s="61"/>
      <c r="C35" s="63" t="s">
        <v>37</v>
      </c>
      <c r="D35" s="63"/>
      <c r="E35" s="63"/>
      <c r="F35" s="62"/>
      <c r="G35" s="63" t="s">
        <v>37</v>
      </c>
      <c r="H35" s="63"/>
      <c r="I35" s="63"/>
      <c r="J35" s="71"/>
    </row>
    <row r="36" spans="2:10" ht="18" customHeight="1">
      <c r="B36" s="18"/>
      <c r="C36" s="19" t="s">
        <v>38</v>
      </c>
      <c r="D36" s="19"/>
      <c r="E36" s="19"/>
      <c r="F36" s="20"/>
      <c r="G36" s="19" t="s">
        <v>38</v>
      </c>
      <c r="H36" s="19"/>
      <c r="I36" s="19"/>
      <c r="J36" s="21"/>
    </row>
    <row r="37" spans="2:10" ht="18" customHeight="1">
      <c r="B37" s="61"/>
      <c r="C37" s="63" t="s">
        <v>33</v>
      </c>
      <c r="D37" s="63"/>
      <c r="E37" s="63"/>
      <c r="F37" s="62"/>
      <c r="G37" s="63" t="s">
        <v>33</v>
      </c>
      <c r="H37" s="63"/>
      <c r="I37" s="63"/>
      <c r="J37" s="71"/>
    </row>
    <row r="38" spans="2:10" ht="18" customHeight="1">
      <c r="B38" s="61"/>
      <c r="C38" s="63"/>
      <c r="D38" s="63"/>
      <c r="E38" s="63"/>
      <c r="F38" s="63"/>
      <c r="G38" s="63"/>
      <c r="H38" s="63"/>
      <c r="I38" s="63"/>
      <c r="J38" s="71"/>
    </row>
    <row r="39" spans="2:10" ht="18" customHeight="1">
      <c r="B39" s="61"/>
      <c r="C39" s="63"/>
      <c r="D39" s="63"/>
      <c r="E39" s="63"/>
      <c r="F39" s="63"/>
      <c r="G39" s="63"/>
      <c r="H39" s="63"/>
      <c r="I39" s="63"/>
      <c r="J39" s="71"/>
    </row>
    <row r="40" spans="2:10" ht="18" customHeight="1">
      <c r="B40" s="61"/>
      <c r="C40" s="63"/>
      <c r="D40" s="63"/>
      <c r="E40" s="63"/>
      <c r="F40" s="63"/>
      <c r="G40" s="63"/>
      <c r="H40" s="63"/>
      <c r="I40" s="63"/>
      <c r="J40" s="71"/>
    </row>
    <row r="41" spans="2:10" ht="18" customHeight="1" thickBot="1">
      <c r="B41" s="33"/>
      <c r="C41" s="34"/>
      <c r="D41" s="34"/>
      <c r="E41" s="34"/>
      <c r="F41" s="34"/>
      <c r="G41" s="34"/>
      <c r="H41" s="34"/>
      <c r="I41" s="34"/>
      <c r="J41" s="35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2"/>
  <sheetViews>
    <sheetView showGridLines="0" zoomScale="115" zoomScaleNormal="115" workbookViewId="0">
      <pane ySplit="10" topLeftCell="A11" activePane="bottomLeft" state="frozen"/>
      <selection pane="bottomLeft" activeCell="C30" sqref="C30"/>
    </sheetView>
  </sheetViews>
  <sheetFormatPr defaultRowHeight="12.75"/>
  <cols>
    <col min="1" max="1" width="4.140625" style="96" customWidth="1"/>
    <col min="2" max="2" width="5" style="97" customWidth="1"/>
    <col min="3" max="3" width="13" style="98" customWidth="1"/>
    <col min="4" max="4" width="35.7109375" style="102" customWidth="1"/>
    <col min="5" max="5" width="10.7109375" style="100" customWidth="1"/>
    <col min="6" max="6" width="5.28515625" style="99" customWidth="1"/>
    <col min="7" max="7" width="7.85546875" style="101" bestFit="1" customWidth="1"/>
    <col min="8" max="8" width="6.85546875" style="101" bestFit="1" customWidth="1"/>
    <col min="9" max="9" width="3.5703125" style="99" customWidth="1"/>
    <col min="10" max="16384" width="9.140625" style="1"/>
  </cols>
  <sheetData>
    <row r="1" spans="1:11">
      <c r="A1" s="13" t="s">
        <v>43</v>
      </c>
      <c r="B1" s="1"/>
      <c r="C1" s="1"/>
      <c r="D1" s="1"/>
      <c r="E1" s="13" t="s">
        <v>61</v>
      </c>
      <c r="F1" s="1"/>
      <c r="G1" s="6"/>
      <c r="H1" s="6"/>
      <c r="I1" s="1"/>
    </row>
    <row r="2" spans="1:11">
      <c r="A2" s="13" t="s">
        <v>44</v>
      </c>
      <c r="B2" s="1"/>
      <c r="C2" s="1"/>
      <c r="D2" s="1"/>
      <c r="E2" s="13" t="s">
        <v>62</v>
      </c>
      <c r="F2" s="1"/>
      <c r="G2" s="6"/>
      <c r="H2" s="6"/>
      <c r="I2" s="1"/>
    </row>
    <row r="3" spans="1:11">
      <c r="A3" s="13" t="s">
        <v>45</v>
      </c>
      <c r="B3" s="1"/>
      <c r="C3" s="1"/>
      <c r="D3" s="1"/>
      <c r="E3" s="13" t="s">
        <v>311</v>
      </c>
      <c r="F3" s="1"/>
      <c r="G3" s="6"/>
      <c r="H3" s="6"/>
      <c r="I3" s="1"/>
    </row>
    <row r="4" spans="1:11">
      <c r="A4" s="1"/>
      <c r="B4" s="1"/>
      <c r="C4" s="1"/>
      <c r="D4" s="1"/>
      <c r="E4" s="1"/>
      <c r="F4" s="1"/>
      <c r="G4" s="1"/>
      <c r="H4" s="1"/>
      <c r="I4" s="1"/>
    </row>
    <row r="5" spans="1:11">
      <c r="A5" s="13" t="s">
        <v>63</v>
      </c>
      <c r="B5" s="1"/>
      <c r="C5" s="1"/>
      <c r="D5" s="1"/>
      <c r="E5" s="113"/>
      <c r="F5" s="1"/>
      <c r="G5" s="1"/>
      <c r="H5" s="1"/>
      <c r="I5" s="1"/>
    </row>
    <row r="6" spans="1:11">
      <c r="A6" s="13" t="s">
        <v>313</v>
      </c>
      <c r="B6" s="1"/>
      <c r="C6" s="1"/>
      <c r="D6" s="1"/>
      <c r="E6" s="113"/>
      <c r="F6" s="1"/>
      <c r="G6" s="1"/>
      <c r="H6" s="1"/>
      <c r="I6" s="1"/>
    </row>
    <row r="7" spans="1:11">
      <c r="A7" s="13"/>
      <c r="B7" s="1"/>
      <c r="C7" s="1"/>
      <c r="D7" s="1"/>
      <c r="E7" s="1"/>
      <c r="F7" s="1"/>
      <c r="G7" s="1"/>
      <c r="H7" s="1"/>
      <c r="I7" s="1"/>
    </row>
    <row r="8" spans="1:11" ht="14.25" thickBot="1">
      <c r="A8" s="1"/>
      <c r="B8" s="2"/>
      <c r="C8" s="3"/>
      <c r="D8" s="4" t="s">
        <v>310</v>
      </c>
      <c r="E8" s="5"/>
      <c r="F8" s="1"/>
      <c r="G8" s="6"/>
      <c r="H8" s="6"/>
      <c r="I8" s="1"/>
    </row>
    <row r="9" spans="1:11" ht="13.5" thickTop="1">
      <c r="A9" s="7" t="s">
        <v>47</v>
      </c>
      <c r="B9" s="8" t="s">
        <v>48</v>
      </c>
      <c r="C9" s="8" t="s">
        <v>49</v>
      </c>
      <c r="D9" s="8" t="s">
        <v>50</v>
      </c>
      <c r="E9" s="8" t="s">
        <v>51</v>
      </c>
      <c r="F9" s="8" t="s">
        <v>52</v>
      </c>
      <c r="G9" s="8" t="s">
        <v>53</v>
      </c>
      <c r="H9" s="8" t="s">
        <v>46</v>
      </c>
      <c r="I9" s="88" t="s">
        <v>3</v>
      </c>
    </row>
    <row r="10" spans="1:11" ht="13.5" thickBot="1">
      <c r="A10" s="9" t="s">
        <v>54</v>
      </c>
      <c r="B10" s="10" t="s">
        <v>55</v>
      </c>
      <c r="C10" s="11"/>
      <c r="D10" s="10" t="s">
        <v>56</v>
      </c>
      <c r="E10" s="10" t="s">
        <v>57</v>
      </c>
      <c r="F10" s="10" t="s">
        <v>58</v>
      </c>
      <c r="G10" s="10" t="s">
        <v>59</v>
      </c>
      <c r="H10" s="10"/>
      <c r="I10" s="12" t="s">
        <v>60</v>
      </c>
    </row>
    <row r="11" spans="1:11" ht="13.5" thickTop="1">
      <c r="A11" s="114"/>
      <c r="B11" s="115"/>
      <c r="C11" s="116"/>
      <c r="D11" s="117"/>
      <c r="E11" s="118"/>
      <c r="F11" s="119"/>
      <c r="G11" s="120"/>
      <c r="H11" s="120"/>
      <c r="I11" s="119"/>
      <c r="J11" s="121"/>
      <c r="K11" s="121"/>
    </row>
    <row r="12" spans="1:11">
      <c r="A12" s="114"/>
      <c r="B12" s="122" t="s">
        <v>82</v>
      </c>
      <c r="C12" s="116"/>
      <c r="D12" s="117"/>
      <c r="E12" s="118"/>
      <c r="F12" s="119"/>
      <c r="G12" s="120"/>
      <c r="H12" s="120"/>
      <c r="I12" s="119"/>
      <c r="J12" s="121"/>
      <c r="K12" s="121"/>
    </row>
    <row r="13" spans="1:11">
      <c r="A13" s="114"/>
      <c r="B13" s="116" t="s">
        <v>83</v>
      </c>
      <c r="C13" s="116"/>
      <c r="D13" s="117"/>
      <c r="E13" s="118"/>
      <c r="F13" s="119"/>
      <c r="G13" s="120"/>
      <c r="H13" s="120"/>
      <c r="I13" s="119"/>
      <c r="J13" s="121"/>
      <c r="K13" s="121"/>
    </row>
    <row r="14" spans="1:11">
      <c r="A14" s="114">
        <v>1</v>
      </c>
      <c r="B14" s="115" t="s">
        <v>84</v>
      </c>
      <c r="C14" s="116" t="s">
        <v>85</v>
      </c>
      <c r="D14" s="117" t="s">
        <v>86</v>
      </c>
      <c r="E14" s="118">
        <v>14.948</v>
      </c>
      <c r="F14" s="119" t="s">
        <v>87</v>
      </c>
      <c r="G14" s="120"/>
      <c r="H14" s="120">
        <f>ROUND(E14*G14, 2)</f>
        <v>0</v>
      </c>
      <c r="I14" s="119">
        <v>20</v>
      </c>
      <c r="J14" s="121"/>
      <c r="K14" s="121"/>
    </row>
    <row r="15" spans="1:11">
      <c r="A15" s="114"/>
      <c r="B15" s="115"/>
      <c r="C15" s="116"/>
      <c r="D15" s="117" t="s">
        <v>307</v>
      </c>
      <c r="E15" s="118"/>
      <c r="F15" s="119"/>
      <c r="G15" s="120"/>
      <c r="H15" s="120"/>
      <c r="I15" s="119"/>
      <c r="J15" s="121"/>
      <c r="K15" s="121"/>
    </row>
    <row r="16" spans="1:11" ht="25.5">
      <c r="A16" s="114">
        <v>2</v>
      </c>
      <c r="B16" s="115" t="s">
        <v>84</v>
      </c>
      <c r="C16" s="116" t="s">
        <v>88</v>
      </c>
      <c r="D16" s="117" t="s">
        <v>89</v>
      </c>
      <c r="E16" s="118">
        <v>14.948</v>
      </c>
      <c r="F16" s="119" t="s">
        <v>87</v>
      </c>
      <c r="G16" s="120"/>
      <c r="H16" s="120">
        <f>ROUND(E16*G16, 2)</f>
        <v>0</v>
      </c>
      <c r="I16" s="119">
        <v>20</v>
      </c>
      <c r="J16" s="121"/>
      <c r="K16" s="121"/>
    </row>
    <row r="17" spans="1:11">
      <c r="A17" s="114">
        <v>3</v>
      </c>
      <c r="B17" s="115" t="s">
        <v>84</v>
      </c>
      <c r="C17" s="116" t="s">
        <v>90</v>
      </c>
      <c r="D17" s="117" t="s">
        <v>91</v>
      </c>
      <c r="E17" s="118">
        <v>14.948</v>
      </c>
      <c r="F17" s="119" t="s">
        <v>87</v>
      </c>
      <c r="G17" s="120"/>
      <c r="H17" s="120">
        <f>ROUND(E17*G17, 2)</f>
        <v>0</v>
      </c>
      <c r="I17" s="119">
        <v>20</v>
      </c>
      <c r="J17" s="121"/>
      <c r="K17" s="121"/>
    </row>
    <row r="18" spans="1:11">
      <c r="A18" s="114"/>
      <c r="B18" s="115"/>
      <c r="C18" s="116"/>
      <c r="D18" s="123" t="s">
        <v>92</v>
      </c>
      <c r="E18" s="124">
        <f>H18</f>
        <v>0</v>
      </c>
      <c r="F18" s="119"/>
      <c r="G18" s="120"/>
      <c r="H18" s="124">
        <f>SUM(H14:H17)</f>
        <v>0</v>
      </c>
      <c r="I18" s="119"/>
      <c r="J18" s="121"/>
      <c r="K18" s="121"/>
    </row>
    <row r="19" spans="1:11">
      <c r="A19" s="114"/>
      <c r="B19" s="115"/>
      <c r="C19" s="116"/>
      <c r="D19" s="117"/>
      <c r="E19" s="118"/>
      <c r="F19" s="119"/>
      <c r="G19" s="120"/>
      <c r="H19" s="120"/>
      <c r="I19" s="119"/>
      <c r="J19" s="121"/>
      <c r="K19" s="121"/>
    </row>
    <row r="20" spans="1:11">
      <c r="A20" s="114"/>
      <c r="B20" s="116" t="s">
        <v>93</v>
      </c>
      <c r="C20" s="116"/>
      <c r="D20" s="117"/>
      <c r="E20" s="118"/>
      <c r="F20" s="119"/>
      <c r="G20" s="120"/>
      <c r="H20" s="120"/>
      <c r="I20" s="119"/>
      <c r="J20" s="121"/>
      <c r="K20" s="121"/>
    </row>
    <row r="21" spans="1:11" ht="25.5">
      <c r="A21" s="114">
        <v>5</v>
      </c>
      <c r="B21" s="115" t="s">
        <v>94</v>
      </c>
      <c r="C21" s="116" t="s">
        <v>95</v>
      </c>
      <c r="D21" s="117" t="s">
        <v>96</v>
      </c>
      <c r="E21" s="118">
        <v>0.14399999999999999</v>
      </c>
      <c r="F21" s="119" t="s">
        <v>87</v>
      </c>
      <c r="G21" s="120"/>
      <c r="H21" s="120">
        <f>ROUND(E21*G21, 2)</f>
        <v>0</v>
      </c>
      <c r="I21" s="119">
        <v>20</v>
      </c>
      <c r="J21" s="121"/>
      <c r="K21" s="121"/>
    </row>
    <row r="22" spans="1:11" ht="25.5">
      <c r="A22" s="114"/>
      <c r="B22" s="115"/>
      <c r="C22" s="116"/>
      <c r="D22" s="117" t="s">
        <v>97</v>
      </c>
      <c r="E22" s="118"/>
      <c r="F22" s="119"/>
      <c r="G22" s="120"/>
      <c r="H22" s="120"/>
      <c r="I22" s="119"/>
      <c r="J22" s="121"/>
      <c r="K22" s="121"/>
    </row>
    <row r="23" spans="1:11" ht="25.5">
      <c r="A23" s="114">
        <v>6</v>
      </c>
      <c r="B23" s="115" t="s">
        <v>94</v>
      </c>
      <c r="C23" s="116" t="s">
        <v>98</v>
      </c>
      <c r="D23" s="117" t="s">
        <v>99</v>
      </c>
      <c r="E23" s="118">
        <v>6.4000000000000001E-2</v>
      </c>
      <c r="F23" s="119" t="s">
        <v>100</v>
      </c>
      <c r="G23" s="120"/>
      <c r="H23" s="120">
        <f>ROUND(E23*G23, 2)</f>
        <v>0</v>
      </c>
      <c r="I23" s="119">
        <v>20</v>
      </c>
      <c r="J23" s="121"/>
      <c r="K23" s="121"/>
    </row>
    <row r="24" spans="1:11" ht="25.5">
      <c r="A24" s="114"/>
      <c r="B24" s="115"/>
      <c r="C24" s="116"/>
      <c r="D24" s="117" t="s">
        <v>101</v>
      </c>
      <c r="E24" s="118"/>
      <c r="F24" s="119"/>
      <c r="G24" s="120"/>
      <c r="H24" s="120"/>
      <c r="I24" s="119"/>
      <c r="J24" s="121"/>
      <c r="K24" s="121"/>
    </row>
    <row r="25" spans="1:11" ht="25.5">
      <c r="A25" s="114">
        <v>7</v>
      </c>
      <c r="B25" s="115" t="s">
        <v>94</v>
      </c>
      <c r="C25" s="116" t="s">
        <v>102</v>
      </c>
      <c r="D25" s="117" t="s">
        <v>103</v>
      </c>
      <c r="E25" s="118">
        <v>78.659000000000006</v>
      </c>
      <c r="F25" s="119" t="s">
        <v>104</v>
      </c>
      <c r="G25" s="120"/>
      <c r="H25" s="120">
        <f>ROUND(E25*G25, 2)</f>
        <v>0</v>
      </c>
      <c r="I25" s="119">
        <v>20</v>
      </c>
      <c r="J25" s="121"/>
      <c r="K25" s="121"/>
    </row>
    <row r="26" spans="1:11" ht="25.5">
      <c r="A26" s="114"/>
      <c r="B26" s="115"/>
      <c r="C26" s="116"/>
      <c r="D26" s="117" t="s">
        <v>105</v>
      </c>
      <c r="E26" s="118"/>
      <c r="F26" s="119"/>
      <c r="G26" s="120"/>
      <c r="H26" s="120"/>
      <c r="I26" s="119"/>
      <c r="J26" s="121"/>
      <c r="K26" s="121"/>
    </row>
    <row r="27" spans="1:11" ht="25.5">
      <c r="A27" s="114"/>
      <c r="B27" s="115"/>
      <c r="C27" s="116"/>
      <c r="D27" s="123" t="s">
        <v>106</v>
      </c>
      <c r="E27" s="124">
        <f>H27</f>
        <v>0</v>
      </c>
      <c r="F27" s="119"/>
      <c r="G27" s="120"/>
      <c r="H27" s="124">
        <f>SUM(H21:H26)</f>
        <v>0</v>
      </c>
      <c r="I27" s="119"/>
      <c r="J27" s="121"/>
      <c r="K27" s="121"/>
    </row>
    <row r="28" spans="1:11">
      <c r="A28" s="114"/>
      <c r="B28" s="115"/>
      <c r="C28" s="116"/>
      <c r="D28" s="117"/>
      <c r="E28" s="118"/>
      <c r="F28" s="119"/>
      <c r="G28" s="120"/>
      <c r="H28" s="120"/>
      <c r="I28" s="119"/>
      <c r="J28" s="121"/>
      <c r="K28" s="121"/>
    </row>
    <row r="29" spans="1:11">
      <c r="A29" s="114"/>
      <c r="B29" s="116" t="s">
        <v>107</v>
      </c>
      <c r="C29" s="116"/>
      <c r="D29" s="117"/>
      <c r="E29" s="118"/>
      <c r="F29" s="119"/>
      <c r="G29" s="120"/>
      <c r="H29" s="120"/>
      <c r="I29" s="119"/>
      <c r="J29" s="121"/>
      <c r="K29" s="121"/>
    </row>
    <row r="30" spans="1:11" ht="25.5">
      <c r="A30" s="114">
        <v>8</v>
      </c>
      <c r="B30" s="115" t="s">
        <v>108</v>
      </c>
      <c r="C30" s="116" t="s">
        <v>109</v>
      </c>
      <c r="D30" s="117" t="s">
        <v>110</v>
      </c>
      <c r="E30" s="118">
        <v>5.8319999999999999</v>
      </c>
      <c r="F30" s="119" t="s">
        <v>104</v>
      </c>
      <c r="G30" s="120"/>
      <c r="H30" s="120">
        <f>ROUND(E30*G30, 2)</f>
        <v>0</v>
      </c>
      <c r="I30" s="119">
        <v>20</v>
      </c>
      <c r="J30" s="121"/>
      <c r="K30" s="121"/>
    </row>
    <row r="31" spans="1:11" ht="25.5">
      <c r="A31" s="114"/>
      <c r="B31" s="115"/>
      <c r="C31" s="116"/>
      <c r="D31" s="117" t="s">
        <v>111</v>
      </c>
      <c r="E31" s="118"/>
      <c r="F31" s="119"/>
      <c r="G31" s="120"/>
      <c r="H31" s="120"/>
      <c r="I31" s="119"/>
      <c r="J31" s="121"/>
      <c r="K31" s="121"/>
    </row>
    <row r="32" spans="1:11" ht="25.5">
      <c r="A32" s="114">
        <v>9</v>
      </c>
      <c r="B32" s="115" t="s">
        <v>108</v>
      </c>
      <c r="C32" s="116" t="s">
        <v>112</v>
      </c>
      <c r="D32" s="117" t="s">
        <v>113</v>
      </c>
      <c r="E32" s="118">
        <v>2.9159999999999999</v>
      </c>
      <c r="F32" s="119" t="s">
        <v>104</v>
      </c>
      <c r="G32" s="120"/>
      <c r="H32" s="120">
        <f>ROUND(E32*G32, 2)</f>
        <v>0</v>
      </c>
      <c r="I32" s="119">
        <v>20</v>
      </c>
      <c r="J32" s="121"/>
      <c r="K32" s="121"/>
    </row>
    <row r="33" spans="1:11" ht="25.5">
      <c r="A33" s="114"/>
      <c r="B33" s="115"/>
      <c r="C33" s="116"/>
      <c r="D33" s="117" t="s">
        <v>114</v>
      </c>
      <c r="E33" s="118"/>
      <c r="F33" s="119"/>
      <c r="G33" s="120"/>
      <c r="H33" s="120"/>
      <c r="I33" s="119"/>
      <c r="J33" s="121"/>
      <c r="K33" s="121"/>
    </row>
    <row r="34" spans="1:11" ht="25.5">
      <c r="A34" s="114">
        <v>10</v>
      </c>
      <c r="B34" s="115" t="s">
        <v>94</v>
      </c>
      <c r="C34" s="116" t="s">
        <v>115</v>
      </c>
      <c r="D34" s="117" t="s">
        <v>116</v>
      </c>
      <c r="E34" s="118">
        <v>1.68</v>
      </c>
      <c r="F34" s="119" t="s">
        <v>104</v>
      </c>
      <c r="G34" s="120"/>
      <c r="H34" s="120">
        <f>ROUND(E34*G34, 2)</f>
        <v>0</v>
      </c>
      <c r="I34" s="119">
        <v>20</v>
      </c>
      <c r="J34" s="121"/>
      <c r="K34" s="121"/>
    </row>
    <row r="35" spans="1:11" ht="25.5">
      <c r="A35" s="114"/>
      <c r="B35" s="115"/>
      <c r="C35" s="116"/>
      <c r="D35" s="117" t="s">
        <v>117</v>
      </c>
      <c r="E35" s="118"/>
      <c r="F35" s="119"/>
      <c r="G35" s="120"/>
      <c r="H35" s="120"/>
      <c r="I35" s="119"/>
      <c r="J35" s="121"/>
      <c r="K35" s="121"/>
    </row>
    <row r="36" spans="1:11" ht="25.5">
      <c r="A36" s="114">
        <v>11</v>
      </c>
      <c r="B36" s="115" t="s">
        <v>108</v>
      </c>
      <c r="C36" s="116" t="s">
        <v>118</v>
      </c>
      <c r="D36" s="117" t="s">
        <v>119</v>
      </c>
      <c r="E36" s="118">
        <v>238.36099999999999</v>
      </c>
      <c r="F36" s="119" t="s">
        <v>104</v>
      </c>
      <c r="G36" s="120"/>
      <c r="H36" s="120">
        <f>ROUND(E36*G36, 2)</f>
        <v>0</v>
      </c>
      <c r="I36" s="119">
        <v>20</v>
      </c>
      <c r="J36" s="121"/>
      <c r="K36" s="121"/>
    </row>
    <row r="37" spans="1:11">
      <c r="A37" s="114"/>
      <c r="B37" s="115"/>
      <c r="C37" s="116"/>
      <c r="D37" s="117" t="s">
        <v>120</v>
      </c>
      <c r="E37" s="118"/>
      <c r="F37" s="119"/>
      <c r="G37" s="120"/>
      <c r="H37" s="120"/>
      <c r="I37" s="119"/>
      <c r="J37" s="121"/>
      <c r="K37" s="121"/>
    </row>
    <row r="38" spans="1:11" ht="25.5">
      <c r="A38" s="114">
        <v>12</v>
      </c>
      <c r="B38" s="115" t="s">
        <v>108</v>
      </c>
      <c r="C38" s="116" t="s">
        <v>121</v>
      </c>
      <c r="D38" s="117" t="s">
        <v>122</v>
      </c>
      <c r="E38" s="118">
        <v>247.935</v>
      </c>
      <c r="F38" s="119" t="s">
        <v>104</v>
      </c>
      <c r="G38" s="120"/>
      <c r="H38" s="120">
        <f>ROUND(E38*G38, 2)</f>
        <v>0</v>
      </c>
      <c r="I38" s="119">
        <v>20</v>
      </c>
      <c r="J38" s="121"/>
      <c r="K38" s="121"/>
    </row>
    <row r="39" spans="1:11">
      <c r="A39" s="114"/>
      <c r="B39" s="115"/>
      <c r="C39" s="116"/>
      <c r="D39" s="117" t="s">
        <v>123</v>
      </c>
      <c r="E39" s="118"/>
      <c r="F39" s="119"/>
      <c r="G39" s="120"/>
      <c r="H39" s="120"/>
      <c r="I39" s="119"/>
      <c r="J39" s="121"/>
      <c r="K39" s="121"/>
    </row>
    <row r="40" spans="1:11" ht="25.5">
      <c r="A40" s="114"/>
      <c r="B40" s="115"/>
      <c r="C40" s="116"/>
      <c r="D40" s="117" t="s">
        <v>124</v>
      </c>
      <c r="E40" s="118"/>
      <c r="F40" s="119"/>
      <c r="G40" s="120"/>
      <c r="H40" s="120"/>
      <c r="I40" s="119"/>
      <c r="J40" s="121"/>
      <c r="K40" s="121"/>
    </row>
    <row r="41" spans="1:11" ht="25.5">
      <c r="A41" s="114">
        <v>13</v>
      </c>
      <c r="B41" s="115" t="s">
        <v>108</v>
      </c>
      <c r="C41" s="116" t="s">
        <v>125</v>
      </c>
      <c r="D41" s="117" t="s">
        <v>126</v>
      </c>
      <c r="E41" s="118">
        <v>238.36099999999999</v>
      </c>
      <c r="F41" s="119" t="s">
        <v>104</v>
      </c>
      <c r="G41" s="120"/>
      <c r="H41" s="120">
        <f>ROUND(E41*G41, 2)</f>
        <v>0</v>
      </c>
      <c r="I41" s="119">
        <v>20</v>
      </c>
      <c r="J41" s="121"/>
      <c r="K41" s="121"/>
    </row>
    <row r="42" spans="1:11">
      <c r="A42" s="114"/>
      <c r="B42" s="115"/>
      <c r="C42" s="116"/>
      <c r="D42" s="117" t="s">
        <v>127</v>
      </c>
      <c r="E42" s="118"/>
      <c r="F42" s="119"/>
      <c r="G42" s="120"/>
      <c r="H42" s="120"/>
      <c r="I42" s="119"/>
      <c r="J42" s="121"/>
      <c r="K42" s="121"/>
    </row>
    <row r="43" spans="1:11" ht="38.25">
      <c r="A43" s="114">
        <v>14</v>
      </c>
      <c r="B43" s="115" t="s">
        <v>108</v>
      </c>
      <c r="C43" s="116" t="s">
        <v>128</v>
      </c>
      <c r="D43" s="117" t="s">
        <v>129</v>
      </c>
      <c r="E43" s="118">
        <v>187.68199999999999</v>
      </c>
      <c r="F43" s="119" t="s">
        <v>104</v>
      </c>
      <c r="G43" s="120"/>
      <c r="H43" s="120">
        <f>ROUND(E43*G43, 2)</f>
        <v>0</v>
      </c>
      <c r="I43" s="119">
        <v>20</v>
      </c>
      <c r="J43" s="121"/>
      <c r="K43" s="121"/>
    </row>
    <row r="44" spans="1:11">
      <c r="A44" s="114"/>
      <c r="B44" s="115"/>
      <c r="C44" s="116"/>
      <c r="D44" s="117" t="s">
        <v>130</v>
      </c>
      <c r="E44" s="118"/>
      <c r="F44" s="119"/>
      <c r="G44" s="120"/>
      <c r="H44" s="120"/>
      <c r="I44" s="119"/>
      <c r="J44" s="121"/>
      <c r="K44" s="121"/>
    </row>
    <row r="45" spans="1:11">
      <c r="A45" s="114"/>
      <c r="B45" s="115"/>
      <c r="C45" s="116"/>
      <c r="D45" s="117" t="s">
        <v>131</v>
      </c>
      <c r="E45" s="118"/>
      <c r="F45" s="119"/>
      <c r="G45" s="120"/>
      <c r="H45" s="120"/>
      <c r="I45" s="119"/>
      <c r="J45" s="121"/>
      <c r="K45" s="121"/>
    </row>
    <row r="46" spans="1:11">
      <c r="A46" s="114"/>
      <c r="B46" s="115"/>
      <c r="C46" s="116"/>
      <c r="D46" s="117" t="s">
        <v>132</v>
      </c>
      <c r="E46" s="118"/>
      <c r="F46" s="119"/>
      <c r="G46" s="120"/>
      <c r="H46" s="120"/>
      <c r="I46" s="119"/>
      <c r="J46" s="121"/>
      <c r="K46" s="121"/>
    </row>
    <row r="47" spans="1:11">
      <c r="A47" s="114"/>
      <c r="B47" s="115"/>
      <c r="C47" s="116"/>
      <c r="D47" s="117" t="s">
        <v>133</v>
      </c>
      <c r="E47" s="118"/>
      <c r="F47" s="119"/>
      <c r="G47" s="120"/>
      <c r="H47" s="120"/>
      <c r="I47" s="119"/>
      <c r="J47" s="121"/>
      <c r="K47" s="121"/>
    </row>
    <row r="48" spans="1:11">
      <c r="A48" s="114"/>
      <c r="B48" s="115"/>
      <c r="C48" s="116"/>
      <c r="D48" s="117" t="s">
        <v>134</v>
      </c>
      <c r="E48" s="118"/>
      <c r="F48" s="119"/>
      <c r="G48" s="120"/>
      <c r="H48" s="120"/>
      <c r="I48" s="119"/>
      <c r="J48" s="121"/>
      <c r="K48" s="121"/>
    </row>
    <row r="49" spans="1:11" ht="25.5">
      <c r="A49" s="114">
        <v>15</v>
      </c>
      <c r="B49" s="115" t="s">
        <v>108</v>
      </c>
      <c r="C49" s="116" t="s">
        <v>135</v>
      </c>
      <c r="D49" s="117" t="s">
        <v>136</v>
      </c>
      <c r="E49" s="118">
        <v>35.344999999999999</v>
      </c>
      <c r="F49" s="119" t="s">
        <v>104</v>
      </c>
      <c r="G49" s="120"/>
      <c r="H49" s="120">
        <f>ROUND(E49*G49, 2)</f>
        <v>0</v>
      </c>
      <c r="I49" s="119">
        <v>20</v>
      </c>
      <c r="J49" s="121"/>
      <c r="K49" s="121"/>
    </row>
    <row r="50" spans="1:11">
      <c r="A50" s="114"/>
      <c r="B50" s="115"/>
      <c r="C50" s="116"/>
      <c r="D50" s="117" t="s">
        <v>137</v>
      </c>
      <c r="E50" s="118"/>
      <c r="F50" s="119"/>
      <c r="G50" s="120"/>
      <c r="H50" s="120"/>
      <c r="I50" s="119"/>
      <c r="J50" s="121"/>
      <c r="K50" s="121"/>
    </row>
    <row r="51" spans="1:11" ht="25.5">
      <c r="A51" s="114"/>
      <c r="B51" s="115"/>
      <c r="C51" s="116"/>
      <c r="D51" s="117" t="s">
        <v>138</v>
      </c>
      <c r="E51" s="118"/>
      <c r="F51" s="119"/>
      <c r="G51" s="120"/>
      <c r="H51" s="120"/>
      <c r="I51" s="119"/>
      <c r="J51" s="121"/>
      <c r="K51" s="121"/>
    </row>
    <row r="52" spans="1:11" ht="38.25">
      <c r="A52" s="114">
        <v>16</v>
      </c>
      <c r="B52" s="115" t="s">
        <v>108</v>
      </c>
      <c r="C52" s="116" t="s">
        <v>139</v>
      </c>
      <c r="D52" s="117" t="s">
        <v>140</v>
      </c>
      <c r="E52" s="118">
        <v>59.56</v>
      </c>
      <c r="F52" s="119" t="s">
        <v>141</v>
      </c>
      <c r="G52" s="120"/>
      <c r="H52" s="120">
        <f>ROUND(E52*G52, 2)</f>
        <v>0</v>
      </c>
      <c r="I52" s="119">
        <v>20</v>
      </c>
      <c r="J52" s="121"/>
      <c r="K52" s="121"/>
    </row>
    <row r="53" spans="1:11">
      <c r="A53" s="114"/>
      <c r="B53" s="115"/>
      <c r="C53" s="116"/>
      <c r="D53" s="117" t="s">
        <v>142</v>
      </c>
      <c r="E53" s="118"/>
      <c r="F53" s="119"/>
      <c r="G53" s="120"/>
      <c r="H53" s="120"/>
      <c r="I53" s="119"/>
      <c r="J53" s="121"/>
      <c r="K53" s="121"/>
    </row>
    <row r="54" spans="1:11" ht="25.5">
      <c r="A54" s="114"/>
      <c r="B54" s="115"/>
      <c r="C54" s="116"/>
      <c r="D54" s="117" t="s">
        <v>143</v>
      </c>
      <c r="E54" s="118"/>
      <c r="F54" s="119"/>
      <c r="G54" s="120"/>
      <c r="H54" s="120"/>
      <c r="I54" s="119"/>
      <c r="J54" s="121"/>
      <c r="K54" s="121"/>
    </row>
    <row r="55" spans="1:11" ht="25.5">
      <c r="A55" s="114"/>
      <c r="B55" s="115"/>
      <c r="C55" s="116"/>
      <c r="D55" s="117" t="s">
        <v>144</v>
      </c>
      <c r="E55" s="118"/>
      <c r="F55" s="119"/>
      <c r="G55" s="120"/>
      <c r="H55" s="120"/>
      <c r="I55" s="119"/>
      <c r="J55" s="121"/>
      <c r="K55" s="121"/>
    </row>
    <row r="56" spans="1:11" ht="25.5">
      <c r="A56" s="114"/>
      <c r="B56" s="115"/>
      <c r="C56" s="116"/>
      <c r="D56" s="117" t="s">
        <v>145</v>
      </c>
      <c r="E56" s="118"/>
      <c r="F56" s="119"/>
      <c r="G56" s="120"/>
      <c r="H56" s="120"/>
      <c r="I56" s="119"/>
      <c r="J56" s="121"/>
      <c r="K56" s="121"/>
    </row>
    <row r="57" spans="1:11" ht="25.5">
      <c r="A57" s="114">
        <v>17</v>
      </c>
      <c r="B57" s="115" t="s">
        <v>108</v>
      </c>
      <c r="C57" s="116" t="s">
        <v>146</v>
      </c>
      <c r="D57" s="117" t="s">
        <v>147</v>
      </c>
      <c r="E57" s="118">
        <v>6.4</v>
      </c>
      <c r="F57" s="119" t="s">
        <v>104</v>
      </c>
      <c r="G57" s="120"/>
      <c r="H57" s="120">
        <f>ROUND(E57*G57, 2)</f>
        <v>0</v>
      </c>
      <c r="I57" s="119">
        <v>20</v>
      </c>
      <c r="J57" s="121"/>
      <c r="K57" s="121"/>
    </row>
    <row r="58" spans="1:11" ht="25.5">
      <c r="A58" s="114"/>
      <c r="B58" s="115"/>
      <c r="C58" s="116"/>
      <c r="D58" s="117" t="s">
        <v>148</v>
      </c>
      <c r="E58" s="118"/>
      <c r="F58" s="119"/>
      <c r="G58" s="120"/>
      <c r="H58" s="120"/>
      <c r="I58" s="119"/>
      <c r="J58" s="121"/>
      <c r="K58" s="121"/>
    </row>
    <row r="59" spans="1:11" ht="25.5">
      <c r="A59" s="114">
        <v>18</v>
      </c>
      <c r="B59" s="115" t="s">
        <v>108</v>
      </c>
      <c r="C59" s="116" t="s">
        <v>149</v>
      </c>
      <c r="D59" s="117" t="s">
        <v>150</v>
      </c>
      <c r="E59" s="118">
        <v>4.4000000000000004</v>
      </c>
      <c r="F59" s="119" t="s">
        <v>87</v>
      </c>
      <c r="G59" s="120"/>
      <c r="H59" s="120">
        <f>ROUND(E59*G59, 2)</f>
        <v>0</v>
      </c>
      <c r="I59" s="119">
        <v>20</v>
      </c>
      <c r="J59" s="121"/>
      <c r="K59" s="121"/>
    </row>
    <row r="60" spans="1:11">
      <c r="A60" s="114"/>
      <c r="B60" s="115"/>
      <c r="C60" s="116"/>
      <c r="D60" s="117" t="s">
        <v>151</v>
      </c>
      <c r="E60" s="118"/>
      <c r="F60" s="119"/>
      <c r="G60" s="120"/>
      <c r="H60" s="120"/>
      <c r="I60" s="119"/>
      <c r="J60" s="121"/>
      <c r="K60" s="121"/>
    </row>
    <row r="61" spans="1:11" ht="25.5">
      <c r="A61" s="114">
        <v>19</v>
      </c>
      <c r="B61" s="115" t="s">
        <v>94</v>
      </c>
      <c r="C61" s="116" t="s">
        <v>152</v>
      </c>
      <c r="D61" s="117" t="s">
        <v>153</v>
      </c>
      <c r="E61" s="118">
        <v>1.76</v>
      </c>
      <c r="F61" s="119" t="s">
        <v>87</v>
      </c>
      <c r="G61" s="120"/>
      <c r="H61" s="120">
        <f>ROUND(E61*G61, 2)</f>
        <v>0</v>
      </c>
      <c r="I61" s="119">
        <v>20</v>
      </c>
      <c r="J61" s="121"/>
      <c r="K61" s="121"/>
    </row>
    <row r="62" spans="1:11">
      <c r="A62" s="114"/>
      <c r="B62" s="115"/>
      <c r="C62" s="116"/>
      <c r="D62" s="117" t="s">
        <v>154</v>
      </c>
      <c r="E62" s="118"/>
      <c r="F62" s="119"/>
      <c r="G62" s="120"/>
      <c r="H62" s="120"/>
      <c r="I62" s="119"/>
      <c r="J62" s="121"/>
      <c r="K62" s="121"/>
    </row>
    <row r="63" spans="1:11">
      <c r="A63" s="114">
        <v>20</v>
      </c>
      <c r="B63" s="115" t="s">
        <v>108</v>
      </c>
      <c r="C63" s="116" t="s">
        <v>155</v>
      </c>
      <c r="D63" s="117" t="s">
        <v>156</v>
      </c>
      <c r="E63" s="118">
        <v>14.948</v>
      </c>
      <c r="F63" s="119" t="s">
        <v>87</v>
      </c>
      <c r="G63" s="120"/>
      <c r="H63" s="120">
        <f>ROUND(E63*G63, 2)</f>
        <v>0</v>
      </c>
      <c r="I63" s="119">
        <v>20</v>
      </c>
      <c r="J63" s="121"/>
      <c r="K63" s="121"/>
    </row>
    <row r="64" spans="1:11">
      <c r="A64" s="114"/>
      <c r="B64" s="115"/>
      <c r="C64" s="116"/>
      <c r="D64" s="117" t="s">
        <v>308</v>
      </c>
      <c r="E64" s="118"/>
      <c r="F64" s="119"/>
      <c r="G64" s="120"/>
      <c r="H64" s="120"/>
      <c r="I64" s="119"/>
      <c r="J64" s="121"/>
      <c r="K64" s="121"/>
    </row>
    <row r="65" spans="1:11" ht="25.5">
      <c r="A65" s="114">
        <v>21</v>
      </c>
      <c r="B65" s="115" t="s">
        <v>108</v>
      </c>
      <c r="C65" s="116" t="s">
        <v>157</v>
      </c>
      <c r="D65" s="117" t="s">
        <v>158</v>
      </c>
      <c r="E65" s="118">
        <v>121.55</v>
      </c>
      <c r="F65" s="119" t="s">
        <v>104</v>
      </c>
      <c r="G65" s="120"/>
      <c r="H65" s="120">
        <f>ROUND(E65*G65, 2)</f>
        <v>0</v>
      </c>
      <c r="I65" s="119">
        <v>20</v>
      </c>
      <c r="J65" s="121"/>
      <c r="K65" s="121"/>
    </row>
    <row r="66" spans="1:11" ht="25.5">
      <c r="A66" s="114"/>
      <c r="B66" s="115"/>
      <c r="C66" s="116"/>
      <c r="D66" s="117" t="s">
        <v>159</v>
      </c>
      <c r="E66" s="118"/>
      <c r="F66" s="119"/>
      <c r="G66" s="120"/>
      <c r="H66" s="120"/>
      <c r="I66" s="119"/>
      <c r="J66" s="121"/>
      <c r="K66" s="121"/>
    </row>
    <row r="67" spans="1:11" ht="25.5">
      <c r="A67" s="114">
        <v>22</v>
      </c>
      <c r="B67" s="115" t="s">
        <v>108</v>
      </c>
      <c r="C67" s="116" t="s">
        <v>160</v>
      </c>
      <c r="D67" s="117" t="s">
        <v>161</v>
      </c>
      <c r="E67" s="118">
        <v>44</v>
      </c>
      <c r="F67" s="119" t="s">
        <v>104</v>
      </c>
      <c r="G67" s="120"/>
      <c r="H67" s="120">
        <f>ROUND(E67*G67, 2)</f>
        <v>0</v>
      </c>
      <c r="I67" s="119">
        <v>20</v>
      </c>
      <c r="J67" s="121"/>
      <c r="K67" s="121"/>
    </row>
    <row r="68" spans="1:11">
      <c r="A68" s="114"/>
      <c r="B68" s="115"/>
      <c r="C68" s="116"/>
      <c r="D68" s="117" t="s">
        <v>162</v>
      </c>
      <c r="E68" s="118"/>
      <c r="F68" s="119"/>
      <c r="G68" s="120"/>
      <c r="H68" s="120"/>
      <c r="I68" s="119"/>
      <c r="J68" s="121"/>
      <c r="K68" s="121"/>
    </row>
    <row r="69" spans="1:11" ht="25.5">
      <c r="A69" s="114"/>
      <c r="B69" s="115"/>
      <c r="C69" s="116"/>
      <c r="D69" s="123" t="s">
        <v>166</v>
      </c>
      <c r="E69" s="124">
        <f>H69</f>
        <v>0</v>
      </c>
      <c r="F69" s="119"/>
      <c r="G69" s="120"/>
      <c r="H69" s="124">
        <f>SUM(H30:H68)</f>
        <v>0</v>
      </c>
      <c r="I69" s="119"/>
      <c r="J69" s="121"/>
      <c r="K69" s="121"/>
    </row>
    <row r="70" spans="1:11">
      <c r="A70" s="114"/>
      <c r="B70" s="115"/>
      <c r="C70" s="116"/>
      <c r="D70" s="117"/>
      <c r="E70" s="118"/>
      <c r="F70" s="119"/>
      <c r="G70" s="120"/>
      <c r="H70" s="120"/>
      <c r="I70" s="119"/>
      <c r="J70" s="121"/>
      <c r="K70" s="121"/>
    </row>
    <row r="71" spans="1:11">
      <c r="A71" s="114"/>
      <c r="B71" s="116" t="s">
        <v>167</v>
      </c>
      <c r="C71" s="116"/>
      <c r="D71" s="117"/>
      <c r="E71" s="118"/>
      <c r="F71" s="119"/>
      <c r="G71" s="120"/>
      <c r="H71" s="120"/>
      <c r="I71" s="119"/>
      <c r="J71" s="121"/>
      <c r="K71" s="121"/>
    </row>
    <row r="72" spans="1:11" ht="38.25">
      <c r="A72" s="114">
        <v>27</v>
      </c>
      <c r="B72" s="115" t="s">
        <v>168</v>
      </c>
      <c r="C72" s="116" t="s">
        <v>169</v>
      </c>
      <c r="D72" s="117" t="s">
        <v>170</v>
      </c>
      <c r="E72" s="118">
        <v>256.49900000000002</v>
      </c>
      <c r="F72" s="119" t="s">
        <v>104</v>
      </c>
      <c r="G72" s="120"/>
      <c r="H72" s="120">
        <f>ROUND(E72*G72, 2)</f>
        <v>0</v>
      </c>
      <c r="I72" s="119">
        <v>20</v>
      </c>
      <c r="J72" s="121"/>
      <c r="K72" s="121"/>
    </row>
    <row r="73" spans="1:11" ht="25.5">
      <c r="A73" s="114"/>
      <c r="B73" s="115"/>
      <c r="C73" s="116"/>
      <c r="D73" s="117" t="s">
        <v>171</v>
      </c>
      <c r="E73" s="118"/>
      <c r="F73" s="119"/>
      <c r="G73" s="120"/>
      <c r="H73" s="120"/>
      <c r="I73" s="119"/>
      <c r="J73" s="121"/>
      <c r="K73" s="121"/>
    </row>
    <row r="74" spans="1:11" ht="25.5">
      <c r="A74" s="114"/>
      <c r="B74" s="115"/>
      <c r="C74" s="116"/>
      <c r="D74" s="117" t="s">
        <v>172</v>
      </c>
      <c r="E74" s="118"/>
      <c r="F74" s="119"/>
      <c r="G74" s="120"/>
      <c r="H74" s="120"/>
      <c r="I74" s="119"/>
      <c r="J74" s="121"/>
      <c r="K74" s="121"/>
    </row>
    <row r="75" spans="1:11">
      <c r="A75" s="114"/>
      <c r="B75" s="115"/>
      <c r="C75" s="116"/>
      <c r="D75" s="117" t="s">
        <v>173</v>
      </c>
      <c r="E75" s="118"/>
      <c r="F75" s="119"/>
      <c r="G75" s="120"/>
      <c r="H75" s="120"/>
      <c r="I75" s="119"/>
      <c r="J75" s="121"/>
      <c r="K75" s="121"/>
    </row>
    <row r="76" spans="1:11" ht="38.25">
      <c r="A76" s="114">
        <v>28</v>
      </c>
      <c r="B76" s="115" t="s">
        <v>168</v>
      </c>
      <c r="C76" s="116" t="s">
        <v>174</v>
      </c>
      <c r="D76" s="117" t="s">
        <v>175</v>
      </c>
      <c r="E76" s="118">
        <v>769.49699999999996</v>
      </c>
      <c r="F76" s="119" t="s">
        <v>104</v>
      </c>
      <c r="G76" s="120"/>
      <c r="H76" s="120">
        <f>ROUND(E76*G76, 2)</f>
        <v>0</v>
      </c>
      <c r="I76" s="119">
        <v>20</v>
      </c>
      <c r="J76" s="121"/>
      <c r="K76" s="121"/>
    </row>
    <row r="77" spans="1:11">
      <c r="A77" s="114"/>
      <c r="B77" s="115"/>
      <c r="C77" s="116"/>
      <c r="D77" s="117" t="s">
        <v>176</v>
      </c>
      <c r="E77" s="118"/>
      <c r="F77" s="119"/>
      <c r="G77" s="120"/>
      <c r="H77" s="120"/>
      <c r="I77" s="119"/>
      <c r="J77" s="121"/>
      <c r="K77" s="121"/>
    </row>
    <row r="78" spans="1:11" ht="38.25">
      <c r="A78" s="114">
        <v>29</v>
      </c>
      <c r="B78" s="115" t="s">
        <v>168</v>
      </c>
      <c r="C78" s="116" t="s">
        <v>177</v>
      </c>
      <c r="D78" s="117" t="s">
        <v>178</v>
      </c>
      <c r="E78" s="118">
        <v>256.49900000000002</v>
      </c>
      <c r="F78" s="119" t="s">
        <v>104</v>
      </c>
      <c r="G78" s="120"/>
      <c r="H78" s="120">
        <f>ROUND(E78*G78, 2)</f>
        <v>0</v>
      </c>
      <c r="I78" s="119">
        <v>20</v>
      </c>
      <c r="J78" s="121"/>
      <c r="K78" s="121"/>
    </row>
    <row r="79" spans="1:11">
      <c r="A79" s="114">
        <v>30</v>
      </c>
      <c r="B79" s="115" t="s">
        <v>108</v>
      </c>
      <c r="C79" s="116" t="s">
        <v>179</v>
      </c>
      <c r="D79" s="117" t="s">
        <v>180</v>
      </c>
      <c r="E79" s="118">
        <v>2</v>
      </c>
      <c r="F79" s="119" t="s">
        <v>163</v>
      </c>
      <c r="G79" s="120"/>
      <c r="H79" s="120">
        <f>ROUND(E79*G79, 2)</f>
        <v>0</v>
      </c>
      <c r="I79" s="119">
        <v>20</v>
      </c>
      <c r="J79" s="121"/>
      <c r="K79" s="121"/>
    </row>
    <row r="80" spans="1:11" ht="25.5">
      <c r="A80" s="114">
        <v>31</v>
      </c>
      <c r="B80" s="115" t="s">
        <v>108</v>
      </c>
      <c r="C80" s="116" t="s">
        <v>181</v>
      </c>
      <c r="D80" s="117" t="s">
        <v>182</v>
      </c>
      <c r="E80" s="118">
        <v>76.260000000000005</v>
      </c>
      <c r="F80" s="119" t="s">
        <v>141</v>
      </c>
      <c r="G80" s="120"/>
      <c r="H80" s="120">
        <f>ROUND(E80*G80, 2)</f>
        <v>0</v>
      </c>
      <c r="I80" s="119">
        <v>20</v>
      </c>
      <c r="J80" s="121"/>
      <c r="K80" s="121"/>
    </row>
    <row r="81" spans="1:11" ht="25.5">
      <c r="A81" s="114"/>
      <c r="B81" s="115"/>
      <c r="C81" s="116"/>
      <c r="D81" s="117" t="s">
        <v>183</v>
      </c>
      <c r="E81" s="118"/>
      <c r="F81" s="119"/>
      <c r="G81" s="120"/>
      <c r="H81" s="120"/>
      <c r="I81" s="119"/>
      <c r="J81" s="121"/>
      <c r="K81" s="121"/>
    </row>
    <row r="82" spans="1:11">
      <c r="A82" s="114"/>
      <c r="B82" s="115"/>
      <c r="C82" s="116"/>
      <c r="D82" s="117" t="s">
        <v>184</v>
      </c>
      <c r="E82" s="118"/>
      <c r="F82" s="119"/>
      <c r="G82" s="120"/>
      <c r="H82" s="120"/>
      <c r="I82" s="119"/>
      <c r="J82" s="121"/>
      <c r="K82" s="121"/>
    </row>
    <row r="83" spans="1:11" ht="25.5">
      <c r="A83" s="114"/>
      <c r="B83" s="115"/>
      <c r="C83" s="116"/>
      <c r="D83" s="117" t="s">
        <v>143</v>
      </c>
      <c r="E83" s="118"/>
      <c r="F83" s="119"/>
      <c r="G83" s="120"/>
      <c r="H83" s="120"/>
      <c r="I83" s="119"/>
      <c r="J83" s="121"/>
      <c r="K83" s="121"/>
    </row>
    <row r="84" spans="1:11" ht="25.5">
      <c r="A84" s="114"/>
      <c r="B84" s="115"/>
      <c r="C84" s="116"/>
      <c r="D84" s="117" t="s">
        <v>144</v>
      </c>
      <c r="E84" s="118"/>
      <c r="F84" s="119"/>
      <c r="G84" s="120"/>
      <c r="H84" s="120"/>
      <c r="I84" s="119"/>
      <c r="J84" s="121"/>
      <c r="K84" s="121"/>
    </row>
    <row r="85" spans="1:11" ht="25.5">
      <c r="A85" s="114"/>
      <c r="B85" s="115"/>
      <c r="C85" s="116"/>
      <c r="D85" s="117" t="s">
        <v>185</v>
      </c>
      <c r="E85" s="118"/>
      <c r="F85" s="119"/>
      <c r="G85" s="120"/>
      <c r="H85" s="120"/>
      <c r="I85" s="119"/>
      <c r="J85" s="121"/>
      <c r="K85" s="121"/>
    </row>
    <row r="86" spans="1:11">
      <c r="A86" s="114">
        <v>32</v>
      </c>
      <c r="B86" s="115" t="s">
        <v>108</v>
      </c>
      <c r="C86" s="116" t="s">
        <v>186</v>
      </c>
      <c r="D86" s="117" t="s">
        <v>187</v>
      </c>
      <c r="E86" s="118">
        <v>72.739999999999995</v>
      </c>
      <c r="F86" s="119" t="s">
        <v>141</v>
      </c>
      <c r="G86" s="120"/>
      <c r="H86" s="120">
        <f>ROUND(E86*G86, 2)</f>
        <v>0</v>
      </c>
      <c r="I86" s="119">
        <v>20</v>
      </c>
      <c r="J86" s="121"/>
      <c r="K86" s="121"/>
    </row>
    <row r="87" spans="1:11">
      <c r="A87" s="114"/>
      <c r="B87" s="115"/>
      <c r="C87" s="116"/>
      <c r="D87" s="117" t="s">
        <v>188</v>
      </c>
      <c r="E87" s="118"/>
      <c r="F87" s="119"/>
      <c r="G87" s="120"/>
      <c r="H87" s="120"/>
      <c r="I87" s="119"/>
      <c r="J87" s="121"/>
      <c r="K87" s="121"/>
    </row>
    <row r="88" spans="1:11" ht="25.5">
      <c r="A88" s="114">
        <v>33</v>
      </c>
      <c r="B88" s="115" t="s">
        <v>164</v>
      </c>
      <c r="C88" s="116" t="s">
        <v>189</v>
      </c>
      <c r="D88" s="117" t="s">
        <v>190</v>
      </c>
      <c r="E88" s="118">
        <v>59.56</v>
      </c>
      <c r="F88" s="119" t="s">
        <v>191</v>
      </c>
      <c r="G88" s="120"/>
      <c r="H88" s="120">
        <f>ROUND(E88*G88, 2)</f>
        <v>0</v>
      </c>
      <c r="I88" s="119">
        <v>20</v>
      </c>
      <c r="J88" s="121"/>
      <c r="K88" s="121"/>
    </row>
    <row r="89" spans="1:11">
      <c r="A89" s="114"/>
      <c r="B89" s="115"/>
      <c r="C89" s="116"/>
      <c r="D89" s="117" t="s">
        <v>184</v>
      </c>
      <c r="E89" s="118"/>
      <c r="F89" s="119"/>
      <c r="G89" s="120"/>
      <c r="H89" s="120"/>
      <c r="I89" s="119"/>
      <c r="J89" s="121"/>
      <c r="K89" s="121"/>
    </row>
    <row r="90" spans="1:11" ht="25.5">
      <c r="A90" s="114"/>
      <c r="B90" s="115"/>
      <c r="C90" s="116"/>
      <c r="D90" s="117" t="s">
        <v>143</v>
      </c>
      <c r="E90" s="118"/>
      <c r="F90" s="119"/>
      <c r="G90" s="120"/>
      <c r="H90" s="120"/>
      <c r="I90" s="119"/>
      <c r="J90" s="121"/>
      <c r="K90" s="121"/>
    </row>
    <row r="91" spans="1:11" ht="25.5">
      <c r="A91" s="114"/>
      <c r="B91" s="115"/>
      <c r="C91" s="116"/>
      <c r="D91" s="117" t="s">
        <v>144</v>
      </c>
      <c r="E91" s="118"/>
      <c r="F91" s="119"/>
      <c r="G91" s="120"/>
      <c r="H91" s="120"/>
      <c r="I91" s="119"/>
      <c r="J91" s="121"/>
      <c r="K91" s="121"/>
    </row>
    <row r="92" spans="1:11" ht="25.5">
      <c r="A92" s="114"/>
      <c r="B92" s="115"/>
      <c r="C92" s="116"/>
      <c r="D92" s="117" t="s">
        <v>185</v>
      </c>
      <c r="E92" s="118"/>
      <c r="F92" s="119"/>
      <c r="G92" s="120"/>
      <c r="H92" s="120"/>
      <c r="I92" s="119"/>
      <c r="J92" s="121"/>
      <c r="K92" s="121"/>
    </row>
    <row r="93" spans="1:11">
      <c r="A93" s="114">
        <v>34</v>
      </c>
      <c r="B93" s="115" t="s">
        <v>192</v>
      </c>
      <c r="C93" s="116" t="s">
        <v>193</v>
      </c>
      <c r="D93" s="117" t="s">
        <v>194</v>
      </c>
      <c r="E93" s="118">
        <v>3.0379999999999998</v>
      </c>
      <c r="F93" s="119" t="s">
        <v>87</v>
      </c>
      <c r="G93" s="120"/>
      <c r="H93" s="120">
        <f>ROUND(E93*G93, 2)</f>
        <v>0</v>
      </c>
      <c r="I93" s="119">
        <v>20</v>
      </c>
      <c r="J93" s="121"/>
      <c r="K93" s="121"/>
    </row>
    <row r="94" spans="1:11">
      <c r="A94" s="114"/>
      <c r="B94" s="115"/>
      <c r="C94" s="116"/>
      <c r="D94" s="117" t="s">
        <v>195</v>
      </c>
      <c r="E94" s="118"/>
      <c r="F94" s="119"/>
      <c r="G94" s="120"/>
      <c r="H94" s="120"/>
      <c r="I94" s="119"/>
      <c r="J94" s="121"/>
      <c r="K94" s="121"/>
    </row>
    <row r="95" spans="1:11" ht="25.5">
      <c r="A95" s="114">
        <v>35</v>
      </c>
      <c r="B95" s="115" t="s">
        <v>192</v>
      </c>
      <c r="C95" s="116" t="s">
        <v>196</v>
      </c>
      <c r="D95" s="117" t="s">
        <v>197</v>
      </c>
      <c r="E95" s="118">
        <v>77.55</v>
      </c>
      <c r="F95" s="119" t="s">
        <v>104</v>
      </c>
      <c r="G95" s="120"/>
      <c r="H95" s="120">
        <f>ROUND(E95*G95, 2)</f>
        <v>0</v>
      </c>
      <c r="I95" s="119">
        <v>20</v>
      </c>
      <c r="J95" s="121"/>
      <c r="K95" s="121"/>
    </row>
    <row r="96" spans="1:11">
      <c r="A96" s="114"/>
      <c r="B96" s="115"/>
      <c r="C96" s="116"/>
      <c r="D96" s="117" t="s">
        <v>198</v>
      </c>
      <c r="E96" s="118"/>
      <c r="F96" s="119"/>
      <c r="G96" s="120"/>
      <c r="H96" s="120"/>
      <c r="I96" s="119"/>
      <c r="J96" s="121"/>
      <c r="K96" s="121"/>
    </row>
    <row r="97" spans="1:11" ht="25.5">
      <c r="A97" s="114">
        <v>36</v>
      </c>
      <c r="B97" s="115" t="s">
        <v>192</v>
      </c>
      <c r="C97" s="116" t="s">
        <v>199</v>
      </c>
      <c r="D97" s="117" t="s">
        <v>200</v>
      </c>
      <c r="E97" s="118">
        <v>8.91</v>
      </c>
      <c r="F97" s="119" t="s">
        <v>104</v>
      </c>
      <c r="G97" s="120"/>
      <c r="H97" s="120">
        <f>ROUND(E97*G97, 2)</f>
        <v>0</v>
      </c>
      <c r="I97" s="119">
        <v>20</v>
      </c>
      <c r="J97" s="121"/>
      <c r="K97" s="121"/>
    </row>
    <row r="98" spans="1:11">
      <c r="A98" s="114"/>
      <c r="B98" s="115"/>
      <c r="C98" s="116"/>
      <c r="D98" s="117" t="s">
        <v>201</v>
      </c>
      <c r="E98" s="118"/>
      <c r="F98" s="119"/>
      <c r="G98" s="120"/>
      <c r="H98" s="120"/>
      <c r="I98" s="119"/>
      <c r="J98" s="121"/>
      <c r="K98" s="121"/>
    </row>
    <row r="99" spans="1:11" ht="25.5">
      <c r="A99" s="114"/>
      <c r="B99" s="115"/>
      <c r="C99" s="116"/>
      <c r="D99" s="117" t="s">
        <v>202</v>
      </c>
      <c r="E99" s="118"/>
      <c r="F99" s="119"/>
      <c r="G99" s="120"/>
      <c r="H99" s="120"/>
      <c r="I99" s="119"/>
      <c r="J99" s="121"/>
      <c r="K99" s="121"/>
    </row>
    <row r="100" spans="1:11" ht="25.5">
      <c r="A100" s="114">
        <v>40</v>
      </c>
      <c r="B100" s="115" t="s">
        <v>192</v>
      </c>
      <c r="C100" s="116" t="s">
        <v>203</v>
      </c>
      <c r="D100" s="117" t="s">
        <v>204</v>
      </c>
      <c r="E100" s="118">
        <v>238.36099999999999</v>
      </c>
      <c r="F100" s="119" t="s">
        <v>104</v>
      </c>
      <c r="G100" s="120"/>
      <c r="H100" s="120">
        <f>ROUND(E100*G100, 2)</f>
        <v>0</v>
      </c>
      <c r="I100" s="119">
        <v>20</v>
      </c>
      <c r="J100" s="121"/>
      <c r="K100" s="121"/>
    </row>
    <row r="101" spans="1:11">
      <c r="A101" s="114"/>
      <c r="B101" s="115"/>
      <c r="C101" s="116"/>
      <c r="D101" s="117" t="s">
        <v>127</v>
      </c>
      <c r="E101" s="118"/>
      <c r="F101" s="119"/>
      <c r="G101" s="120"/>
      <c r="H101" s="120"/>
      <c r="I101" s="119"/>
      <c r="J101" s="121"/>
      <c r="K101" s="121"/>
    </row>
    <row r="102" spans="1:11" ht="25.5">
      <c r="A102" s="114">
        <v>41</v>
      </c>
      <c r="B102" s="115" t="s">
        <v>192</v>
      </c>
      <c r="C102" s="116" t="s">
        <v>205</v>
      </c>
      <c r="D102" s="117" t="s">
        <v>206</v>
      </c>
      <c r="E102" s="118">
        <v>35.207000000000001</v>
      </c>
      <c r="F102" s="119" t="s">
        <v>100</v>
      </c>
      <c r="G102" s="120"/>
      <c r="H102" s="120">
        <f>ROUND(E102*G102, 2)</f>
        <v>0</v>
      </c>
      <c r="I102" s="119">
        <v>20</v>
      </c>
      <c r="J102" s="121"/>
      <c r="K102" s="121"/>
    </row>
    <row r="103" spans="1:11">
      <c r="A103" s="114"/>
      <c r="B103" s="115"/>
      <c r="C103" s="116"/>
      <c r="D103" s="117" t="s">
        <v>207</v>
      </c>
      <c r="E103" s="118"/>
      <c r="F103" s="119"/>
      <c r="G103" s="120"/>
      <c r="H103" s="120"/>
      <c r="I103" s="119"/>
      <c r="J103" s="121"/>
      <c r="K103" s="121"/>
    </row>
    <row r="104" spans="1:11">
      <c r="A104" s="114"/>
      <c r="B104" s="115"/>
      <c r="C104" s="116"/>
      <c r="D104" s="117" t="s">
        <v>208</v>
      </c>
      <c r="E104" s="118"/>
      <c r="F104" s="119"/>
      <c r="G104" s="120"/>
      <c r="H104" s="120"/>
      <c r="I104" s="119"/>
      <c r="J104" s="121"/>
      <c r="K104" s="121"/>
    </row>
    <row r="105" spans="1:11">
      <c r="A105" s="114"/>
      <c r="B105" s="115"/>
      <c r="C105" s="116"/>
      <c r="D105" s="117" t="s">
        <v>209</v>
      </c>
      <c r="E105" s="118"/>
      <c r="F105" s="119"/>
      <c r="G105" s="120"/>
      <c r="H105" s="120"/>
      <c r="I105" s="119"/>
      <c r="J105" s="121"/>
      <c r="K105" s="121"/>
    </row>
    <row r="106" spans="1:11">
      <c r="A106" s="114"/>
      <c r="B106" s="115"/>
      <c r="C106" s="116"/>
      <c r="D106" s="117" t="s">
        <v>210</v>
      </c>
      <c r="E106" s="118"/>
      <c r="F106" s="119"/>
      <c r="G106" s="120"/>
      <c r="H106" s="120"/>
      <c r="I106" s="119"/>
      <c r="J106" s="121"/>
      <c r="K106" s="121"/>
    </row>
    <row r="107" spans="1:11" ht="25.5">
      <c r="A107" s="114">
        <v>42</v>
      </c>
      <c r="B107" s="115" t="s">
        <v>192</v>
      </c>
      <c r="C107" s="116" t="s">
        <v>211</v>
      </c>
      <c r="D107" s="117" t="s">
        <v>212</v>
      </c>
      <c r="E107" s="118">
        <v>316.863</v>
      </c>
      <c r="F107" s="119" t="s">
        <v>100</v>
      </c>
      <c r="G107" s="120"/>
      <c r="H107" s="120">
        <f>ROUND(E107*G107, 2)</f>
        <v>0</v>
      </c>
      <c r="I107" s="119">
        <v>20</v>
      </c>
      <c r="J107" s="121"/>
      <c r="K107" s="121"/>
    </row>
    <row r="108" spans="1:11">
      <c r="A108" s="114"/>
      <c r="B108" s="115"/>
      <c r="C108" s="116"/>
      <c r="D108" s="117" t="s">
        <v>213</v>
      </c>
      <c r="E108" s="118"/>
      <c r="F108" s="119"/>
      <c r="G108" s="120"/>
      <c r="H108" s="120"/>
      <c r="I108" s="119"/>
      <c r="J108" s="121"/>
      <c r="K108" s="121"/>
    </row>
    <row r="109" spans="1:11" ht="25.5">
      <c r="A109" s="114">
        <v>43</v>
      </c>
      <c r="B109" s="115" t="s">
        <v>192</v>
      </c>
      <c r="C109" s="116" t="s">
        <v>214</v>
      </c>
      <c r="D109" s="117" t="s">
        <v>215</v>
      </c>
      <c r="E109" s="118">
        <v>35.207000000000001</v>
      </c>
      <c r="F109" s="119" t="s">
        <v>100</v>
      </c>
      <c r="G109" s="120"/>
      <c r="H109" s="120">
        <f>ROUND(E109*G109, 2)</f>
        <v>0</v>
      </c>
      <c r="I109" s="119">
        <v>20</v>
      </c>
      <c r="J109" s="121"/>
      <c r="K109" s="121"/>
    </row>
    <row r="110" spans="1:11" ht="25.5">
      <c r="A110" s="114">
        <v>44</v>
      </c>
      <c r="B110" s="115" t="s">
        <v>192</v>
      </c>
      <c r="C110" s="116" t="s">
        <v>216</v>
      </c>
      <c r="D110" s="117" t="s">
        <v>217</v>
      </c>
      <c r="E110" s="118">
        <v>35.207000000000001</v>
      </c>
      <c r="F110" s="119" t="s">
        <v>100</v>
      </c>
      <c r="G110" s="120"/>
      <c r="H110" s="120">
        <f>ROUND(E110*G110, 2)</f>
        <v>0</v>
      </c>
      <c r="I110" s="119">
        <v>20</v>
      </c>
      <c r="J110" s="121"/>
      <c r="K110" s="121"/>
    </row>
    <row r="111" spans="1:11" ht="25.5">
      <c r="A111" s="114">
        <v>46</v>
      </c>
      <c r="B111" s="115" t="s">
        <v>94</v>
      </c>
      <c r="C111" s="116" t="s">
        <v>218</v>
      </c>
      <c r="D111" s="117" t="s">
        <v>219</v>
      </c>
      <c r="E111" s="118">
        <v>48.576999999999998</v>
      </c>
      <c r="F111" s="119" t="s">
        <v>100</v>
      </c>
      <c r="G111" s="120"/>
      <c r="H111" s="120">
        <f>ROUND(E111*G111, 2)</f>
        <v>0</v>
      </c>
      <c r="I111" s="119">
        <v>20</v>
      </c>
      <c r="J111" s="121"/>
      <c r="K111" s="121"/>
    </row>
    <row r="112" spans="1:11" ht="25.5">
      <c r="A112" s="114"/>
      <c r="B112" s="115"/>
      <c r="C112" s="116"/>
      <c r="D112" s="123" t="s">
        <v>220</v>
      </c>
      <c r="E112" s="124">
        <f>H112</f>
        <v>0</v>
      </c>
      <c r="F112" s="119"/>
      <c r="G112" s="120"/>
      <c r="H112" s="124">
        <f>SUM(H72:H111)</f>
        <v>0</v>
      </c>
      <c r="I112" s="119"/>
      <c r="J112" s="121"/>
      <c r="K112" s="121"/>
    </row>
    <row r="113" spans="1:11">
      <c r="A113" s="114"/>
      <c r="B113" s="115"/>
      <c r="C113" s="116"/>
      <c r="D113" s="117"/>
      <c r="E113" s="118"/>
      <c r="F113" s="119"/>
      <c r="G113" s="120"/>
      <c r="H113" s="120"/>
      <c r="I113" s="119"/>
      <c r="J113" s="121"/>
      <c r="K113" s="121"/>
    </row>
    <row r="114" spans="1:11">
      <c r="A114" s="114"/>
      <c r="B114" s="115"/>
      <c r="C114" s="116"/>
      <c r="D114" s="123" t="s">
        <v>221</v>
      </c>
      <c r="E114" s="125">
        <f>H114</f>
        <v>0</v>
      </c>
      <c r="F114" s="119"/>
      <c r="G114" s="120"/>
      <c r="H114" s="124">
        <f>+H18+H27+H69+H112</f>
        <v>0</v>
      </c>
      <c r="I114" s="119"/>
      <c r="J114" s="121"/>
      <c r="K114" s="121"/>
    </row>
    <row r="115" spans="1:11">
      <c r="A115" s="114"/>
      <c r="B115" s="115"/>
      <c r="C115" s="116"/>
      <c r="D115" s="117"/>
      <c r="E115" s="118"/>
      <c r="F115" s="119"/>
      <c r="G115" s="120"/>
      <c r="H115" s="120"/>
      <c r="I115" s="119"/>
      <c r="J115" s="121"/>
      <c r="K115" s="121"/>
    </row>
    <row r="116" spans="1:11">
      <c r="A116" s="114"/>
      <c r="B116" s="122" t="s">
        <v>222</v>
      </c>
      <c r="C116" s="116"/>
      <c r="D116" s="117"/>
      <c r="E116" s="118"/>
      <c r="F116" s="119"/>
      <c r="G116" s="120"/>
      <c r="H116" s="120"/>
      <c r="I116" s="119"/>
      <c r="J116" s="121"/>
      <c r="K116" s="121"/>
    </row>
    <row r="117" spans="1:11">
      <c r="A117" s="114"/>
      <c r="B117" s="116" t="s">
        <v>223</v>
      </c>
      <c r="C117" s="116"/>
      <c r="D117" s="117"/>
      <c r="E117" s="118"/>
      <c r="F117" s="119"/>
      <c r="G117" s="120"/>
      <c r="H117" s="120"/>
      <c r="I117" s="119"/>
      <c r="J117" s="121"/>
      <c r="K117" s="121"/>
    </row>
    <row r="118" spans="1:11">
      <c r="A118" s="114">
        <v>51</v>
      </c>
      <c r="B118" s="115" t="s">
        <v>164</v>
      </c>
      <c r="C118" s="116" t="s">
        <v>227</v>
      </c>
      <c r="D118" s="117" t="s">
        <v>312</v>
      </c>
      <c r="E118" s="118">
        <v>18.972000000000001</v>
      </c>
      <c r="F118" s="119" t="s">
        <v>225</v>
      </c>
      <c r="G118" s="120"/>
      <c r="H118" s="120">
        <f>ROUND(E118*G118, 2)</f>
        <v>0</v>
      </c>
      <c r="I118" s="119">
        <v>20</v>
      </c>
      <c r="J118" s="121"/>
      <c r="K118" s="121"/>
    </row>
    <row r="119" spans="1:11">
      <c r="A119" s="114"/>
      <c r="B119" s="115"/>
      <c r="C119" s="116"/>
      <c r="D119" s="117" t="s">
        <v>228</v>
      </c>
      <c r="E119" s="118"/>
      <c r="F119" s="119"/>
      <c r="G119" s="120"/>
      <c r="H119" s="120"/>
      <c r="I119" s="119"/>
      <c r="J119" s="121"/>
      <c r="K119" s="121"/>
    </row>
    <row r="120" spans="1:11">
      <c r="A120" s="114">
        <v>52</v>
      </c>
      <c r="B120" s="115" t="s">
        <v>164</v>
      </c>
      <c r="C120" s="116" t="s">
        <v>229</v>
      </c>
      <c r="D120" s="117" t="s">
        <v>230</v>
      </c>
      <c r="E120" s="118">
        <v>18.972000000000001</v>
      </c>
      <c r="F120" s="119" t="s">
        <v>225</v>
      </c>
      <c r="G120" s="120"/>
      <c r="H120" s="120">
        <f>ROUND(E120*G120, 2)</f>
        <v>0</v>
      </c>
      <c r="I120" s="119">
        <v>20</v>
      </c>
      <c r="J120" s="121"/>
      <c r="K120" s="121"/>
    </row>
    <row r="121" spans="1:11">
      <c r="A121" s="114">
        <v>53</v>
      </c>
      <c r="B121" s="115" t="s">
        <v>224</v>
      </c>
      <c r="C121" s="116" t="s">
        <v>231</v>
      </c>
      <c r="D121" s="117" t="s">
        <v>232</v>
      </c>
      <c r="E121" s="118">
        <v>176</v>
      </c>
      <c r="F121" s="119" t="s">
        <v>104</v>
      </c>
      <c r="G121" s="120"/>
      <c r="H121" s="120">
        <f>ROUND(E121*G121, 2)</f>
        <v>0</v>
      </c>
      <c r="I121" s="119">
        <v>20</v>
      </c>
      <c r="J121" s="121"/>
      <c r="K121" s="121"/>
    </row>
    <row r="122" spans="1:11">
      <c r="A122" s="114"/>
      <c r="B122" s="115"/>
      <c r="C122" s="116"/>
      <c r="D122" s="117" t="s">
        <v>233</v>
      </c>
      <c r="E122" s="118"/>
      <c r="F122" s="119"/>
      <c r="G122" s="120"/>
      <c r="H122" s="120"/>
      <c r="I122" s="119"/>
      <c r="J122" s="121"/>
      <c r="K122" s="121"/>
    </row>
    <row r="123" spans="1:11" ht="25.5">
      <c r="A123" s="114"/>
      <c r="B123" s="115"/>
      <c r="C123" s="116"/>
      <c r="D123" s="117" t="s">
        <v>234</v>
      </c>
      <c r="E123" s="118"/>
      <c r="F123" s="119"/>
      <c r="G123" s="120"/>
      <c r="H123" s="120"/>
      <c r="I123" s="119"/>
      <c r="J123" s="121"/>
      <c r="K123" s="121"/>
    </row>
    <row r="124" spans="1:11" ht="25.5">
      <c r="A124" s="114"/>
      <c r="B124" s="115"/>
      <c r="C124" s="116"/>
      <c r="D124" s="117" t="s">
        <v>235</v>
      </c>
      <c r="E124" s="118"/>
      <c r="F124" s="119"/>
      <c r="G124" s="120"/>
      <c r="H124" s="120"/>
      <c r="I124" s="119"/>
      <c r="J124" s="121"/>
      <c r="K124" s="121"/>
    </row>
    <row r="125" spans="1:11">
      <c r="A125" s="114">
        <v>54</v>
      </c>
      <c r="B125" s="115" t="s">
        <v>164</v>
      </c>
      <c r="C125" s="116" t="s">
        <v>236</v>
      </c>
      <c r="D125" s="117" t="s">
        <v>237</v>
      </c>
      <c r="E125" s="118">
        <v>92.4</v>
      </c>
      <c r="F125" s="119" t="s">
        <v>104</v>
      </c>
      <c r="G125" s="120"/>
      <c r="H125" s="120">
        <f>ROUND(E125*G125, 2)</f>
        <v>0</v>
      </c>
      <c r="I125" s="119">
        <v>20</v>
      </c>
      <c r="J125" s="121"/>
      <c r="K125" s="121"/>
    </row>
    <row r="126" spans="1:11">
      <c r="A126" s="114"/>
      <c r="B126" s="115"/>
      <c r="C126" s="116"/>
      <c r="D126" s="117" t="s">
        <v>238</v>
      </c>
      <c r="E126" s="118"/>
      <c r="F126" s="119"/>
      <c r="G126" s="120"/>
      <c r="H126" s="120"/>
      <c r="I126" s="119"/>
      <c r="J126" s="121"/>
      <c r="K126" s="121"/>
    </row>
    <row r="127" spans="1:11">
      <c r="A127" s="114">
        <v>55</v>
      </c>
      <c r="B127" s="115" t="s">
        <v>164</v>
      </c>
      <c r="C127" s="116" t="s">
        <v>239</v>
      </c>
      <c r="D127" s="117" t="s">
        <v>240</v>
      </c>
      <c r="E127" s="118">
        <v>44.88</v>
      </c>
      <c r="F127" s="119" t="s">
        <v>225</v>
      </c>
      <c r="G127" s="120"/>
      <c r="H127" s="120">
        <f>ROUND(E127*G127, 2)</f>
        <v>0</v>
      </c>
      <c r="I127" s="119">
        <v>20</v>
      </c>
      <c r="J127" s="121"/>
      <c r="K127" s="121"/>
    </row>
    <row r="128" spans="1:11">
      <c r="A128" s="114"/>
      <c r="B128" s="115"/>
      <c r="C128" s="116"/>
      <c r="D128" s="117" t="s">
        <v>241</v>
      </c>
      <c r="E128" s="118"/>
      <c r="F128" s="119"/>
      <c r="G128" s="120"/>
      <c r="H128" s="120"/>
      <c r="I128" s="119"/>
      <c r="J128" s="121"/>
      <c r="K128" s="121"/>
    </row>
    <row r="129" spans="1:11">
      <c r="A129" s="114">
        <v>56</v>
      </c>
      <c r="B129" s="115" t="s">
        <v>164</v>
      </c>
      <c r="C129" s="116" t="s">
        <v>242</v>
      </c>
      <c r="D129" s="117" t="s">
        <v>243</v>
      </c>
      <c r="E129" s="118">
        <v>46.2</v>
      </c>
      <c r="F129" s="119" t="s">
        <v>225</v>
      </c>
      <c r="G129" s="120"/>
      <c r="H129" s="120">
        <f>ROUND(E129*G129, 2)</f>
        <v>0</v>
      </c>
      <c r="I129" s="119">
        <v>20</v>
      </c>
      <c r="J129" s="121"/>
      <c r="K129" s="121"/>
    </row>
    <row r="130" spans="1:11">
      <c r="A130" s="114"/>
      <c r="B130" s="115"/>
      <c r="C130" s="116"/>
      <c r="D130" s="117" t="s">
        <v>244</v>
      </c>
      <c r="E130" s="118"/>
      <c r="F130" s="119"/>
      <c r="G130" s="120"/>
      <c r="H130" s="120"/>
      <c r="I130" s="119"/>
      <c r="J130" s="121"/>
      <c r="K130" s="121"/>
    </row>
    <row r="131" spans="1:11" ht="25.5">
      <c r="A131" s="114">
        <v>57</v>
      </c>
      <c r="B131" s="115" t="s">
        <v>224</v>
      </c>
      <c r="C131" s="116" t="s">
        <v>245</v>
      </c>
      <c r="D131" s="117" t="s">
        <v>246</v>
      </c>
      <c r="E131" s="118">
        <v>46.2</v>
      </c>
      <c r="F131" s="119" t="s">
        <v>104</v>
      </c>
      <c r="G131" s="120"/>
      <c r="H131" s="120">
        <f>ROUND(E131*G131, 2)</f>
        <v>0</v>
      </c>
      <c r="I131" s="119">
        <v>20</v>
      </c>
      <c r="J131" s="121"/>
      <c r="K131" s="121"/>
    </row>
    <row r="132" spans="1:11">
      <c r="A132" s="114"/>
      <c r="B132" s="115"/>
      <c r="C132" s="116"/>
      <c r="D132" s="117" t="s">
        <v>244</v>
      </c>
      <c r="E132" s="118"/>
      <c r="F132" s="119"/>
      <c r="G132" s="120"/>
      <c r="H132" s="120"/>
      <c r="I132" s="119"/>
      <c r="J132" s="121"/>
      <c r="K132" s="121"/>
    </row>
    <row r="133" spans="1:11" ht="25.5">
      <c r="A133" s="114">
        <v>69</v>
      </c>
      <c r="B133" s="115" t="s">
        <v>224</v>
      </c>
      <c r="C133" s="116" t="s">
        <v>247</v>
      </c>
      <c r="D133" s="117" t="s">
        <v>248</v>
      </c>
      <c r="E133" s="118">
        <v>59.689</v>
      </c>
      <c r="F133" s="119" t="s">
        <v>249</v>
      </c>
      <c r="G133" s="120"/>
      <c r="H133" s="120">
        <f>ROUND(E133*G133, 2)</f>
        <v>0</v>
      </c>
      <c r="I133" s="119">
        <v>20</v>
      </c>
      <c r="J133" s="121"/>
      <c r="K133" s="121"/>
    </row>
    <row r="134" spans="1:11">
      <c r="A134" s="114"/>
      <c r="B134" s="115"/>
      <c r="C134" s="116"/>
      <c r="D134" s="123" t="s">
        <v>250</v>
      </c>
      <c r="E134" s="124">
        <f>H134</f>
        <v>0</v>
      </c>
      <c r="F134" s="119"/>
      <c r="G134" s="120"/>
      <c r="H134" s="124">
        <f>SUM(H118:H133)</f>
        <v>0</v>
      </c>
      <c r="I134" s="119"/>
      <c r="J134" s="121"/>
      <c r="K134" s="121"/>
    </row>
    <row r="135" spans="1:11">
      <c r="A135" s="114"/>
      <c r="B135" s="115"/>
      <c r="C135" s="116"/>
      <c r="D135" s="117"/>
      <c r="E135" s="118"/>
      <c r="F135" s="119"/>
      <c r="G135" s="120"/>
      <c r="H135" s="120"/>
      <c r="I135" s="119"/>
      <c r="J135" s="121"/>
      <c r="K135" s="121"/>
    </row>
    <row r="136" spans="1:11">
      <c r="A136" s="114"/>
      <c r="B136" s="116" t="s">
        <v>252</v>
      </c>
      <c r="C136" s="116"/>
      <c r="D136" s="117"/>
      <c r="E136" s="118"/>
      <c r="F136" s="119"/>
      <c r="G136" s="120"/>
      <c r="H136" s="120"/>
      <c r="I136" s="119"/>
      <c r="J136" s="121"/>
      <c r="K136" s="121"/>
    </row>
    <row r="137" spans="1:11">
      <c r="A137" s="114">
        <v>167</v>
      </c>
      <c r="B137" s="115" t="s">
        <v>253</v>
      </c>
      <c r="C137" s="116" t="s">
        <v>254</v>
      </c>
      <c r="D137" s="117" t="s">
        <v>255</v>
      </c>
      <c r="E137" s="118">
        <v>18.600000000000001</v>
      </c>
      <c r="F137" s="119" t="s">
        <v>104</v>
      </c>
      <c r="G137" s="120"/>
      <c r="H137" s="120">
        <f>ROUND(E137*G137, 2)</f>
        <v>0</v>
      </c>
      <c r="I137" s="119">
        <v>20</v>
      </c>
      <c r="J137" s="121"/>
      <c r="K137" s="121"/>
    </row>
    <row r="138" spans="1:11">
      <c r="A138" s="114"/>
      <c r="B138" s="115"/>
      <c r="C138" s="116"/>
      <c r="D138" s="117" t="s">
        <v>226</v>
      </c>
      <c r="E138" s="118"/>
      <c r="F138" s="119"/>
      <c r="G138" s="120"/>
      <c r="H138" s="120"/>
      <c r="I138" s="119"/>
      <c r="J138" s="121"/>
      <c r="K138" s="121"/>
    </row>
    <row r="139" spans="1:11" ht="25.5">
      <c r="A139" s="114">
        <v>168</v>
      </c>
      <c r="B139" s="115" t="s">
        <v>253</v>
      </c>
      <c r="C139" s="116" t="s">
        <v>256</v>
      </c>
      <c r="D139" s="117" t="s">
        <v>257</v>
      </c>
      <c r="E139" s="118">
        <v>18.600000000000001</v>
      </c>
      <c r="F139" s="119" t="s">
        <v>104</v>
      </c>
      <c r="G139" s="120"/>
      <c r="H139" s="120">
        <f>ROUND(E139*G139, 2)</f>
        <v>0</v>
      </c>
      <c r="I139" s="119">
        <v>20</v>
      </c>
      <c r="J139" s="121"/>
      <c r="K139" s="121"/>
    </row>
    <row r="140" spans="1:11" ht="25.5">
      <c r="A140" s="114">
        <v>169</v>
      </c>
      <c r="B140" s="115" t="s">
        <v>253</v>
      </c>
      <c r="C140" s="116" t="s">
        <v>258</v>
      </c>
      <c r="D140" s="117" t="s">
        <v>259</v>
      </c>
      <c r="E140" s="118">
        <v>17.3</v>
      </c>
      <c r="F140" s="119" t="s">
        <v>141</v>
      </c>
      <c r="G140" s="120"/>
      <c r="H140" s="120">
        <f>ROUND(E140*G140, 2)</f>
        <v>0</v>
      </c>
      <c r="I140" s="119">
        <v>20</v>
      </c>
      <c r="J140" s="121"/>
      <c r="K140" s="121"/>
    </row>
    <row r="141" spans="1:11">
      <c r="A141" s="114"/>
      <c r="B141" s="115"/>
      <c r="C141" s="116"/>
      <c r="D141" s="117" t="s">
        <v>260</v>
      </c>
      <c r="E141" s="118"/>
      <c r="F141" s="119"/>
      <c r="G141" s="120"/>
      <c r="H141" s="120"/>
      <c r="I141" s="119"/>
      <c r="J141" s="121"/>
      <c r="K141" s="121"/>
    </row>
    <row r="142" spans="1:11" ht="25.5">
      <c r="A142" s="114">
        <v>170</v>
      </c>
      <c r="B142" s="115" t="s">
        <v>164</v>
      </c>
      <c r="C142" s="116" t="s">
        <v>261</v>
      </c>
      <c r="D142" s="117" t="s">
        <v>262</v>
      </c>
      <c r="E142" s="118">
        <v>20.088000000000001</v>
      </c>
      <c r="F142" s="119" t="s">
        <v>225</v>
      </c>
      <c r="G142" s="120"/>
      <c r="H142" s="120">
        <f>ROUND(E142*G142, 2)</f>
        <v>0</v>
      </c>
      <c r="I142" s="119">
        <v>20</v>
      </c>
      <c r="J142" s="121"/>
      <c r="K142" s="121"/>
    </row>
    <row r="143" spans="1:11">
      <c r="A143" s="114"/>
      <c r="B143" s="115"/>
      <c r="C143" s="116"/>
      <c r="D143" s="117" t="s">
        <v>263</v>
      </c>
      <c r="E143" s="118"/>
      <c r="F143" s="119"/>
      <c r="G143" s="120"/>
      <c r="H143" s="120"/>
      <c r="I143" s="119"/>
      <c r="J143" s="121"/>
      <c r="K143" s="121"/>
    </row>
    <row r="144" spans="1:11">
      <c r="A144" s="114">
        <v>171</v>
      </c>
      <c r="B144" s="115" t="s">
        <v>164</v>
      </c>
      <c r="C144" s="116" t="s">
        <v>264</v>
      </c>
      <c r="D144" s="117" t="s">
        <v>265</v>
      </c>
      <c r="E144" s="118">
        <v>5.58</v>
      </c>
      <c r="F144" s="119" t="s">
        <v>266</v>
      </c>
      <c r="G144" s="120"/>
      <c r="H144" s="120">
        <f>ROUND(E144*G144, 2)</f>
        <v>0</v>
      </c>
      <c r="I144" s="119">
        <v>20</v>
      </c>
      <c r="J144" s="121"/>
      <c r="K144" s="121"/>
    </row>
    <row r="145" spans="1:11">
      <c r="A145" s="114"/>
      <c r="B145" s="115"/>
      <c r="C145" s="116"/>
      <c r="D145" s="117" t="s">
        <v>267</v>
      </c>
      <c r="E145" s="118"/>
      <c r="F145" s="119"/>
      <c r="G145" s="120"/>
      <c r="H145" s="120"/>
      <c r="I145" s="119"/>
      <c r="J145" s="121"/>
      <c r="K145" s="121"/>
    </row>
    <row r="146" spans="1:11">
      <c r="A146" s="114">
        <v>172</v>
      </c>
      <c r="B146" s="115" t="s">
        <v>164</v>
      </c>
      <c r="C146" s="116" t="s">
        <v>268</v>
      </c>
      <c r="D146" s="117" t="s">
        <v>269</v>
      </c>
      <c r="E146" s="118">
        <v>1</v>
      </c>
      <c r="F146" s="119" t="s">
        <v>165</v>
      </c>
      <c r="G146" s="120"/>
      <c r="H146" s="120">
        <f>ROUND(E146*G146, 2)</f>
        <v>0</v>
      </c>
      <c r="I146" s="119">
        <v>20</v>
      </c>
      <c r="J146" s="121"/>
      <c r="K146" s="121"/>
    </row>
    <row r="147" spans="1:11" ht="25.5">
      <c r="A147" s="114">
        <v>173</v>
      </c>
      <c r="B147" s="115" t="s">
        <v>164</v>
      </c>
      <c r="C147" s="116" t="s">
        <v>270</v>
      </c>
      <c r="D147" s="117" t="s">
        <v>271</v>
      </c>
      <c r="E147" s="118">
        <v>26.97</v>
      </c>
      <c r="F147" s="119" t="s">
        <v>191</v>
      </c>
      <c r="G147" s="120"/>
      <c r="H147" s="120">
        <f>ROUND(E147*G147, 2)</f>
        <v>0</v>
      </c>
      <c r="I147" s="119">
        <v>20</v>
      </c>
      <c r="J147" s="121"/>
      <c r="K147" s="121"/>
    </row>
    <row r="148" spans="1:11">
      <c r="A148" s="114"/>
      <c r="B148" s="115"/>
      <c r="C148" s="116"/>
      <c r="D148" s="117" t="s">
        <v>272</v>
      </c>
      <c r="E148" s="118"/>
      <c r="F148" s="119"/>
      <c r="G148" s="120"/>
      <c r="H148" s="120"/>
      <c r="I148" s="119"/>
      <c r="J148" s="121"/>
      <c r="K148" s="121"/>
    </row>
    <row r="149" spans="1:11" ht="38.25">
      <c r="A149" s="114">
        <v>174</v>
      </c>
      <c r="B149" s="115" t="s">
        <v>164</v>
      </c>
      <c r="C149" s="116" t="s">
        <v>273</v>
      </c>
      <c r="D149" s="117" t="s">
        <v>274</v>
      </c>
      <c r="E149" s="118">
        <v>53</v>
      </c>
      <c r="F149" s="119" t="s">
        <v>191</v>
      </c>
      <c r="G149" s="120"/>
      <c r="H149" s="120">
        <f>ROUND(E149*G149, 2)</f>
        <v>0</v>
      </c>
      <c r="I149" s="119">
        <v>20</v>
      </c>
      <c r="J149" s="121"/>
      <c r="K149" s="121"/>
    </row>
    <row r="150" spans="1:11" ht="25.5">
      <c r="A150" s="114">
        <v>175</v>
      </c>
      <c r="B150" s="115" t="s">
        <v>164</v>
      </c>
      <c r="C150" s="116" t="s">
        <v>275</v>
      </c>
      <c r="D150" s="117" t="s">
        <v>276</v>
      </c>
      <c r="E150" s="118">
        <v>279</v>
      </c>
      <c r="F150" s="119" t="s">
        <v>251</v>
      </c>
      <c r="G150" s="120"/>
      <c r="H150" s="120">
        <f>ROUND(E150*G150, 2)</f>
        <v>0</v>
      </c>
      <c r="I150" s="119">
        <v>20</v>
      </c>
      <c r="J150" s="121"/>
      <c r="K150" s="121"/>
    </row>
    <row r="151" spans="1:11">
      <c r="A151" s="114"/>
      <c r="B151" s="115"/>
      <c r="C151" s="116"/>
      <c r="D151" s="117" t="s">
        <v>277</v>
      </c>
      <c r="E151" s="118"/>
      <c r="F151" s="119"/>
      <c r="G151" s="120"/>
      <c r="H151" s="120"/>
      <c r="I151" s="119"/>
      <c r="J151" s="121"/>
      <c r="K151" s="121"/>
    </row>
    <row r="152" spans="1:11" ht="25.5">
      <c r="A152" s="114">
        <v>176</v>
      </c>
      <c r="B152" s="115" t="s">
        <v>164</v>
      </c>
      <c r="C152" s="116" t="s">
        <v>278</v>
      </c>
      <c r="D152" s="117" t="s">
        <v>279</v>
      </c>
      <c r="E152" s="118">
        <v>52.08</v>
      </c>
      <c r="F152" s="119" t="s">
        <v>191</v>
      </c>
      <c r="G152" s="120"/>
      <c r="H152" s="120">
        <f>ROUND(E152*G152, 2)</f>
        <v>0</v>
      </c>
      <c r="I152" s="119">
        <v>20</v>
      </c>
      <c r="J152" s="121"/>
      <c r="K152" s="121"/>
    </row>
    <row r="153" spans="1:11">
      <c r="A153" s="114"/>
      <c r="B153" s="115"/>
      <c r="C153" s="116"/>
      <c r="D153" s="117" t="s">
        <v>280</v>
      </c>
      <c r="E153" s="118"/>
      <c r="F153" s="119"/>
      <c r="G153" s="120"/>
      <c r="H153" s="120"/>
      <c r="I153" s="119"/>
      <c r="J153" s="121"/>
      <c r="K153" s="121"/>
    </row>
    <row r="154" spans="1:11">
      <c r="A154" s="114">
        <v>177</v>
      </c>
      <c r="B154" s="115" t="s">
        <v>164</v>
      </c>
      <c r="C154" s="116" t="s">
        <v>281</v>
      </c>
      <c r="D154" s="117" t="s">
        <v>282</v>
      </c>
      <c r="E154" s="118">
        <v>13.02</v>
      </c>
      <c r="F154" s="119" t="s">
        <v>251</v>
      </c>
      <c r="G154" s="120"/>
      <c r="H154" s="120">
        <f>ROUND(E154*G154, 2)</f>
        <v>0</v>
      </c>
      <c r="I154" s="119">
        <v>20</v>
      </c>
      <c r="J154" s="121"/>
      <c r="K154" s="121"/>
    </row>
    <row r="155" spans="1:11">
      <c r="A155" s="114"/>
      <c r="B155" s="115"/>
      <c r="C155" s="116"/>
      <c r="D155" s="117" t="s">
        <v>283</v>
      </c>
      <c r="E155" s="118"/>
      <c r="F155" s="119"/>
      <c r="G155" s="120"/>
      <c r="H155" s="120"/>
      <c r="I155" s="119"/>
      <c r="J155" s="121"/>
      <c r="K155" s="121"/>
    </row>
    <row r="156" spans="1:11">
      <c r="A156" s="114">
        <v>178</v>
      </c>
      <c r="B156" s="115" t="s">
        <v>164</v>
      </c>
      <c r="C156" s="116" t="s">
        <v>284</v>
      </c>
      <c r="D156" s="117" t="s">
        <v>285</v>
      </c>
      <c r="E156" s="118">
        <v>61.38</v>
      </c>
      <c r="F156" s="119" t="s">
        <v>251</v>
      </c>
      <c r="G156" s="120"/>
      <c r="H156" s="120">
        <f>ROUND(E156*G156, 2)</f>
        <v>0</v>
      </c>
      <c r="I156" s="119">
        <v>20</v>
      </c>
      <c r="J156" s="121"/>
      <c r="K156" s="121"/>
    </row>
    <row r="157" spans="1:11">
      <c r="A157" s="114"/>
      <c r="B157" s="115"/>
      <c r="C157" s="116"/>
      <c r="D157" s="117" t="s">
        <v>286</v>
      </c>
      <c r="E157" s="118"/>
      <c r="F157" s="119"/>
      <c r="G157" s="120"/>
      <c r="H157" s="120"/>
      <c r="I157" s="119"/>
      <c r="J157" s="121"/>
      <c r="K157" s="121"/>
    </row>
    <row r="158" spans="1:11" ht="25.5">
      <c r="A158" s="114">
        <v>179</v>
      </c>
      <c r="B158" s="115" t="s">
        <v>164</v>
      </c>
      <c r="C158" s="116" t="s">
        <v>287</v>
      </c>
      <c r="D158" s="117" t="s">
        <v>288</v>
      </c>
      <c r="E158" s="118">
        <v>18.684000000000001</v>
      </c>
      <c r="F158" s="119" t="s">
        <v>191</v>
      </c>
      <c r="G158" s="120"/>
      <c r="H158" s="120">
        <f>ROUND(E158*G158, 2)</f>
        <v>0</v>
      </c>
      <c r="I158" s="119">
        <v>20</v>
      </c>
      <c r="J158" s="121"/>
      <c r="K158" s="121"/>
    </row>
    <row r="159" spans="1:11">
      <c r="A159" s="114"/>
      <c r="B159" s="115"/>
      <c r="C159" s="116"/>
      <c r="D159" s="117" t="s">
        <v>289</v>
      </c>
      <c r="E159" s="118"/>
      <c r="F159" s="119"/>
      <c r="G159" s="120"/>
      <c r="H159" s="120"/>
      <c r="I159" s="119"/>
      <c r="J159" s="121"/>
      <c r="K159" s="121"/>
    </row>
    <row r="160" spans="1:11">
      <c r="A160" s="114">
        <v>180</v>
      </c>
      <c r="B160" s="115" t="s">
        <v>164</v>
      </c>
      <c r="C160" s="116" t="s">
        <v>290</v>
      </c>
      <c r="D160" s="117" t="s">
        <v>291</v>
      </c>
      <c r="E160" s="118">
        <v>1</v>
      </c>
      <c r="F160" s="119" t="s">
        <v>292</v>
      </c>
      <c r="G160" s="120"/>
      <c r="H160" s="120">
        <f>ROUND(E160*G160, 2)</f>
        <v>0</v>
      </c>
      <c r="I160" s="119">
        <v>20</v>
      </c>
      <c r="J160" s="121"/>
      <c r="K160" s="121"/>
    </row>
    <row r="161" spans="1:11" ht="25.5">
      <c r="A161" s="114">
        <v>181</v>
      </c>
      <c r="B161" s="115" t="s">
        <v>253</v>
      </c>
      <c r="C161" s="116" t="s">
        <v>293</v>
      </c>
      <c r="D161" s="117" t="s">
        <v>294</v>
      </c>
      <c r="E161" s="118">
        <v>332.25</v>
      </c>
      <c r="F161" s="119" t="s">
        <v>295</v>
      </c>
      <c r="G161" s="120"/>
      <c r="H161" s="120">
        <f>ROUND(E161*G161, 2)</f>
        <v>0</v>
      </c>
      <c r="I161" s="119">
        <v>20</v>
      </c>
      <c r="J161" s="121"/>
      <c r="K161" s="121"/>
    </row>
    <row r="162" spans="1:11" ht="25.5">
      <c r="A162" s="114"/>
      <c r="B162" s="115"/>
      <c r="C162" s="116"/>
      <c r="D162" s="117" t="s">
        <v>296</v>
      </c>
      <c r="E162" s="118"/>
      <c r="F162" s="119"/>
      <c r="G162" s="120"/>
      <c r="H162" s="120"/>
      <c r="I162" s="119"/>
      <c r="J162" s="121"/>
      <c r="K162" s="121"/>
    </row>
    <row r="163" spans="1:11" ht="38.25">
      <c r="A163" s="114"/>
      <c r="B163" s="115"/>
      <c r="C163" s="116"/>
      <c r="D163" s="117" t="s">
        <v>297</v>
      </c>
      <c r="E163" s="118"/>
      <c r="F163" s="119"/>
      <c r="G163" s="120"/>
      <c r="H163" s="120"/>
      <c r="I163" s="119"/>
      <c r="J163" s="121"/>
      <c r="K163" s="121"/>
    </row>
    <row r="164" spans="1:11">
      <c r="A164" s="114">
        <v>182</v>
      </c>
      <c r="B164" s="115" t="s">
        <v>164</v>
      </c>
      <c r="C164" s="116" t="s">
        <v>298</v>
      </c>
      <c r="D164" s="117" t="s">
        <v>299</v>
      </c>
      <c r="E164" s="118">
        <v>82.25</v>
      </c>
      <c r="F164" s="119" t="s">
        <v>266</v>
      </c>
      <c r="G164" s="120"/>
      <c r="H164" s="120">
        <f>ROUND(E164*G164, 2)</f>
        <v>0</v>
      </c>
      <c r="I164" s="119">
        <v>20</v>
      </c>
      <c r="J164" s="121"/>
      <c r="K164" s="121"/>
    </row>
    <row r="165" spans="1:11">
      <c r="A165" s="114">
        <v>183</v>
      </c>
      <c r="B165" s="115" t="s">
        <v>164</v>
      </c>
      <c r="C165" s="116" t="s">
        <v>300</v>
      </c>
      <c r="D165" s="117" t="s">
        <v>301</v>
      </c>
      <c r="E165" s="118">
        <v>250</v>
      </c>
      <c r="F165" s="119" t="s">
        <v>266</v>
      </c>
      <c r="G165" s="120"/>
      <c r="H165" s="120">
        <f>ROUND(E165*G165, 2)</f>
        <v>0</v>
      </c>
      <c r="I165" s="119">
        <v>20</v>
      </c>
      <c r="J165" s="121"/>
      <c r="K165" s="121"/>
    </row>
    <row r="166" spans="1:11" ht="25.5">
      <c r="A166" s="114">
        <v>186</v>
      </c>
      <c r="B166" s="115" t="s">
        <v>253</v>
      </c>
      <c r="C166" s="116" t="s">
        <v>302</v>
      </c>
      <c r="D166" s="117" t="s">
        <v>303</v>
      </c>
      <c r="E166" s="118">
        <v>159.12</v>
      </c>
      <c r="F166" s="119" t="s">
        <v>249</v>
      </c>
      <c r="G166" s="120"/>
      <c r="H166" s="120">
        <f>ROUND(E166*G166, 2)</f>
        <v>0</v>
      </c>
      <c r="I166" s="119">
        <v>20</v>
      </c>
      <c r="J166" s="121"/>
      <c r="K166" s="121"/>
    </row>
    <row r="167" spans="1:11" ht="25.5">
      <c r="A167" s="114"/>
      <c r="B167" s="115"/>
      <c r="C167" s="116"/>
      <c r="D167" s="123" t="s">
        <v>304</v>
      </c>
      <c r="E167" s="124">
        <f>H167</f>
        <v>0</v>
      </c>
      <c r="F167" s="119"/>
      <c r="G167" s="120"/>
      <c r="H167" s="124">
        <f>SUM(H137:H166)</f>
        <v>0</v>
      </c>
      <c r="I167" s="119"/>
      <c r="J167" s="121"/>
      <c r="K167" s="121"/>
    </row>
    <row r="168" spans="1:11">
      <c r="A168" s="114"/>
      <c r="B168" s="115"/>
      <c r="C168" s="116"/>
      <c r="D168" s="117"/>
      <c r="E168" s="118"/>
      <c r="F168" s="119"/>
      <c r="G168" s="120"/>
      <c r="H168" s="120"/>
      <c r="I168" s="119"/>
      <c r="J168" s="121"/>
      <c r="K168" s="121"/>
    </row>
    <row r="169" spans="1:11">
      <c r="A169" s="114"/>
      <c r="B169" s="115"/>
      <c r="C169" s="116"/>
      <c r="D169" s="123" t="s">
        <v>305</v>
      </c>
      <c r="E169" s="124">
        <f>H169</f>
        <v>0</v>
      </c>
      <c r="F169" s="119"/>
      <c r="G169" s="120"/>
      <c r="H169" s="124">
        <f>H134+H167</f>
        <v>0</v>
      </c>
      <c r="I169" s="119"/>
      <c r="J169" s="121"/>
      <c r="K169" s="121"/>
    </row>
    <row r="170" spans="1:11">
      <c r="A170" s="114"/>
      <c r="B170" s="115"/>
      <c r="C170" s="116"/>
      <c r="D170" s="117"/>
      <c r="E170" s="118"/>
      <c r="F170" s="119"/>
      <c r="G170" s="120"/>
      <c r="H170" s="120"/>
      <c r="I170" s="119"/>
      <c r="J170" s="121"/>
      <c r="K170" s="121"/>
    </row>
    <row r="171" spans="1:11">
      <c r="A171" s="114"/>
      <c r="B171" s="115"/>
      <c r="C171" s="116"/>
      <c r="D171" s="126" t="s">
        <v>306</v>
      </c>
      <c r="E171" s="124">
        <f>H171</f>
        <v>0</v>
      </c>
      <c r="F171" s="119"/>
      <c r="G171" s="120"/>
      <c r="H171" s="124">
        <f>H114+H169</f>
        <v>0</v>
      </c>
      <c r="I171" s="119"/>
      <c r="J171" s="121"/>
      <c r="K171" s="121"/>
    </row>
    <row r="172" spans="1:11">
      <c r="A172" s="114"/>
      <c r="B172" s="115"/>
      <c r="C172" s="116"/>
      <c r="D172" s="117"/>
      <c r="E172" s="118"/>
      <c r="F172" s="119"/>
      <c r="G172" s="120"/>
      <c r="H172" s="120"/>
      <c r="I172" s="119"/>
      <c r="J172" s="121"/>
      <c r="K172" s="121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Kryci list</vt:lpstr>
      <vt:lpstr>Prehlad</vt:lpstr>
      <vt:lpstr>Prehlad!Názvy_tlače</vt:lpstr>
      <vt:lpstr>'Kryci list'!Oblasť_tlače</vt:lpstr>
      <vt:lpstr>Prehlad!Oblasť_tlače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2019-09-02T23:59:15Z</dcterms:created>
  <dcterms:modified xsi:type="dcterms:W3CDTF">2019-09-04T22:09:57Z</dcterms:modified>
</cp:coreProperties>
</file>