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Kryci list" sheetId="1" state="visible" r:id="rId2"/>
    <sheet name="Prehlad" sheetId="2" state="visible" r:id="rId3"/>
  </sheets>
  <definedNames>
    <definedName function="false" hidden="false" localSheetId="0" name="_xlnm.Print_Area" vbProcedure="false">'Kryci list'!$A:$J</definedName>
    <definedName function="false" hidden="false" localSheetId="1" name="_xlnm.Print_Area" vbProcedure="false">Prehlad!$A:$I</definedName>
    <definedName function="false" hidden="false" localSheetId="1" name="_xlnm.Print_Titles" vbProcedure="false">Prehlad!$8:$10</definedName>
    <definedName function="false" hidden="false" name="fakt1R" vbProcedure="false">#REF!</definedName>
    <definedName function="false" hidden="false" name="_xlnm._FilterDatabase" vbProcedure="false">#REF!</definedName>
    <definedName function="false" hidden="false" localSheetId="1" name="_xlnm.Print_Titles" vbProcedure="false">Prehlad!$8:$10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<sst xmlns="http://schemas.openxmlformats.org/spreadsheetml/2006/main" count="332" uniqueCount="237">
  <si>
    <t xml:space="preserve">Krycí list rozpočtu v EUR  </t>
  </si>
  <si>
    <t xml:space="preserve">Stavba :  Rekonštrukcia budovy - denný stacionár</t>
  </si>
  <si>
    <t xml:space="preserve">Miesto:</t>
  </si>
  <si>
    <t xml:space="preserve">Sap, č. 48, 930 06 Sap</t>
  </si>
  <si>
    <t xml:space="preserve">Objekt : SO 01 - budova denného stacionára, strecha</t>
  </si>
  <si>
    <t xml:space="preserve">JKSO :</t>
  </si>
  <si>
    <t xml:space="preserve">Rozpočet: </t>
  </si>
  <si>
    <t xml:space="preserve">Zmluva č.: </t>
  </si>
  <si>
    <t xml:space="preserve">Spracoval:</t>
  </si>
  <si>
    <t xml:space="preserve">Dňa:</t>
  </si>
  <si>
    <t xml:space="preserve">Odberateľ:</t>
  </si>
  <si>
    <t xml:space="preserve">IČO:</t>
  </si>
  <si>
    <t xml:space="preserve">      </t>
  </si>
  <si>
    <t xml:space="preserve">DIČ:</t>
  </si>
  <si>
    <t xml:space="preserve">Dodávateľ:</t>
  </si>
  <si>
    <t xml:space="preserve">Projektant:</t>
  </si>
  <si>
    <t xml:space="preserve">M3 OP</t>
  </si>
  <si>
    <t xml:space="preserve">M</t>
  </si>
  <si>
    <t xml:space="preserve">M2 ZP</t>
  </si>
  <si>
    <t xml:space="preserve">M2 UP</t>
  </si>
  <si>
    <t xml:space="preserve">A</t>
  </si>
  <si>
    <t xml:space="preserve"> ZRN</t>
  </si>
  <si>
    <t xml:space="preserve">konštrukcie a práce</t>
  </si>
  <si>
    <t xml:space="preserve">materiál</t>
  </si>
  <si>
    <t xml:space="preserve">spolu ZRN</t>
  </si>
  <si>
    <t xml:space="preserve">B</t>
  </si>
  <si>
    <t xml:space="preserve"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</si>
  <si>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</si>
  <si>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</si>
  <si>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</si>
  <si>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</si>
  <si>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</si>
  <si>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</si>
  <si>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</si>
  <si>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</si>
  <si>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</si>
  <si>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</si>
  <si>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 xml:space="preserve">C</t>
  </si>
  <si>
    <t xml:space="preserve">NUS - náklady umiestnenia stavby</t>
  </si>
  <si>
    <t xml:space="preserve">D</t>
  </si>
  <si>
    <t xml:space="preserve"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</si>
  <si>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</si>
  <si>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</si>
  <si>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</si>
  <si>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</si>
  <si>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</si>
  <si>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</si>
  <si>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</si>
  <si>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</si>
  <si>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 xml:space="preserve">projektant, rozpočtár cenár</t>
  </si>
  <si>
    <t xml:space="preserve">pečiatka:</t>
  </si>
  <si>
    <t xml:space="preserve">E</t>
  </si>
  <si>
    <t xml:space="preserve">Celkové náklady</t>
  </si>
  <si>
    <t xml:space="preserve">Súčet riadkov 5, 10, 15 a 20: </t>
  </si>
  <si>
    <t xml:space="preserve">podpis:</t>
  </si>
  <si>
    <t xml:space="preserve"> DPH  20% z:</t>
  </si>
  <si>
    <t xml:space="preserve">dátum:</t>
  </si>
  <si>
    <t xml:space="preserve"> DPH   0% z:</t>
  </si>
  <si>
    <t xml:space="preserve">Sučet riadkov 21 až 23: </t>
  </si>
  <si>
    <t xml:space="preserve">F</t>
  </si>
  <si>
    <t xml:space="preserve"> Odpočet - prípočet</t>
  </si>
  <si>
    <t xml:space="preserve">odberateľ, obstarávateľ</t>
  </si>
  <si>
    <t xml:space="preserve">dodávateľ, zhotoviteľ</t>
  </si>
  <si>
    <t xml:space="preserve">Odberateľ: </t>
  </si>
  <si>
    <t xml:space="preserve">Spracoval:                                         </t>
  </si>
  <si>
    <t xml:space="preserve">Projektant: </t>
  </si>
  <si>
    <t xml:space="preserve">JKSO : </t>
  </si>
  <si>
    <t xml:space="preserve">Dodávateľ: </t>
  </si>
  <si>
    <t xml:space="preserve">Dátum:</t>
  </si>
  <si>
    <t xml:space="preserve">Prehľad rozpočtových nákladov v EUR  </t>
  </si>
  <si>
    <t xml:space="preserve">Por.</t>
  </si>
  <si>
    <t xml:space="preserve">Kód</t>
  </si>
  <si>
    <t xml:space="preserve">Kód položky</t>
  </si>
  <si>
    <t xml:space="preserve">Popis položky, stavebného dielu, remesla,</t>
  </si>
  <si>
    <t xml:space="preserve">Množstvo</t>
  </si>
  <si>
    <t xml:space="preserve">Merná</t>
  </si>
  <si>
    <t xml:space="preserve">Jednotková</t>
  </si>
  <si>
    <t xml:space="preserve">Spolu</t>
  </si>
  <si>
    <t xml:space="preserve">DPH</t>
  </si>
  <si>
    <t xml:space="preserve">číslo</t>
  </si>
  <si>
    <t xml:space="preserve">cenníka</t>
  </si>
  <si>
    <t xml:space="preserve">výkaz-výmer</t>
  </si>
  <si>
    <t xml:space="preserve">výmera</t>
  </si>
  <si>
    <t xml:space="preserve">jednotka</t>
  </si>
  <si>
    <t xml:space="preserve">cena</t>
  </si>
  <si>
    <t xml:space="preserve">%</t>
  </si>
  <si>
    <t xml:space="preserve">PRÁCE A DODÁVKY PSV</t>
  </si>
  <si>
    <t xml:space="preserve">713 - Izolácie tepelné</t>
  </si>
  <si>
    <t xml:space="preserve">713</t>
  </si>
  <si>
    <t xml:space="preserve">71311-1111   </t>
  </si>
  <si>
    <t xml:space="preserve">Montáž tep. izolácie stropov, položenie na vrch                                                                         </t>
  </si>
  <si>
    <t xml:space="preserve">m2      </t>
  </si>
  <si>
    <t xml:space="preserve">(14,1*5,97)+(9,4*4,0)          "strop vrchom spodná vrstva =   121.777</t>
  </si>
  <si>
    <t xml:space="preserve">(14,7*6,47)+(9,4*4,6)          "strop vrchom vrchná vrstva =   138.349</t>
  </si>
  <si>
    <t xml:space="preserve">MAT</t>
  </si>
  <si>
    <t xml:space="preserve">713 630084   </t>
  </si>
  <si>
    <t xml:space="preserve">DOSKY tepelnoizolačné  HR.180 mm                                                                                        </t>
  </si>
  <si>
    <t xml:space="preserve">M2      </t>
  </si>
  <si>
    <t xml:space="preserve">138,349*1,02 =   141.116</t>
  </si>
  <si>
    <t xml:space="preserve">713 630086   </t>
  </si>
  <si>
    <t xml:space="preserve">DOSKY tepelnoizolačné  HR.220 mm                                                                                        </t>
  </si>
  <si>
    <t xml:space="preserve">121,777*1,02 =   124.213</t>
  </si>
  <si>
    <t xml:space="preserve">71311-1122   </t>
  </si>
  <si>
    <t xml:space="preserve">Montáž tep. izolácie stropov rovných spodom, pribitie                                                                   </t>
  </si>
  <si>
    <t xml:space="preserve">18,60      "1.00 Ci 02  sklad =   18.600</t>
  </si>
  <si>
    <t xml:space="preserve">713 - Izolácie tepelné  spolu: </t>
  </si>
  <si>
    <t xml:space="preserve">762 - Konštrukcie tesárske</t>
  </si>
  <si>
    <t xml:space="preserve">762</t>
  </si>
  <si>
    <t xml:space="preserve">76233-1911   </t>
  </si>
  <si>
    <t xml:space="preserve">Vyrezanie časti streš. väzby prier. plocha reziva do 120 cm2, dĺžky do 3 m                                              </t>
  </si>
  <si>
    <t xml:space="preserve">m       </t>
  </si>
  <si>
    <t xml:space="preserve">2,3*6                      "klieštiny =   13.800</t>
  </si>
  <si>
    <t xml:space="preserve">76233-1923   </t>
  </si>
  <si>
    <t xml:space="preserve">Vyrezanie časti streš. väzby prier. plocha reziva 120-224 cm2, dĺžky 5-8 m                                              </t>
  </si>
  <si>
    <t xml:space="preserve">5,3*8+3,9*6 =   65.800</t>
  </si>
  <si>
    <t xml:space="preserve">76233-2931   </t>
  </si>
  <si>
    <t xml:space="preserve">Doplnenie časti streš. väzby z hranolov, plocha do 120 cm2                                                              </t>
  </si>
  <si>
    <t xml:space="preserve">76233-2933   </t>
  </si>
  <si>
    <t xml:space="preserve">Doplnenie časti streš. väzby z hranolov, plocha 224-288 cm2                                                             </t>
  </si>
  <si>
    <t xml:space="preserve">762 000620   </t>
  </si>
  <si>
    <t xml:space="preserve">HRANOL SM 1 cez  200X200mm   dĺžky do  6 m                                                                              </t>
  </si>
  <si>
    <t xml:space="preserve">M3      </t>
  </si>
  <si>
    <t xml:space="preserve">0,15*0,15*(5,3*8)*1,1+0,15*0,15*(3,9*6)*1,1 =   1.629</t>
  </si>
  <si>
    <t xml:space="preserve">762 000640   </t>
  </si>
  <si>
    <t xml:space="preserve">FOŠNA SM 1 hr. 38-50mm, dĺžky do 9 m                                                                                    </t>
  </si>
  <si>
    <t xml:space="preserve">0,05*0,15*2,3*6*1,1                      "klieštiny =   0.114</t>
  </si>
  <si>
    <t xml:space="preserve">76234-2203   </t>
  </si>
  <si>
    <t xml:space="preserve">Montáž latovania striech, rozpätie 22 až 36 cm, vrátane vyrez. otvor. do 0,25 m2                                        </t>
  </si>
  <si>
    <t xml:space="preserve">76234-2204   </t>
  </si>
  <si>
    <t xml:space="preserve">Montáž kontralatí, rozpätie 80-120 cm                                                                                   </t>
  </si>
  <si>
    <t xml:space="preserve">762 000650   </t>
  </si>
  <si>
    <t xml:space="preserve">LATA SM 1 DO 25CM2 X400-650CM                                                                                           </t>
  </si>
  <si>
    <t xml:space="preserve">237,245*(0,05*0,04)*(100/28)         "late 50x40 mm =   1.695</t>
  </si>
  <si>
    <t xml:space="preserve">237,245*1,1*0,05*0,04                    "pozdĺžne late 40x50 mm =   0.522</t>
  </si>
  <si>
    <t xml:space="preserve">76234-2812   </t>
  </si>
  <si>
    <t xml:space="preserve">Demontáž latovania striech os. vzdial. nad 22 do 50 cm                                                                  </t>
  </si>
  <si>
    <t xml:space="preserve">76239-5000   </t>
  </si>
  <si>
    <t xml:space="preserve">Spojovacie a ochranné prostriedky k montáži krovov                                                                      </t>
  </si>
  <si>
    <t xml:space="preserve">m3      </t>
  </si>
  <si>
    <t xml:space="preserve">1,629+0,114+2,217 =   3.960</t>
  </si>
  <si>
    <t xml:space="preserve">99876-2202   </t>
  </si>
  <si>
    <t xml:space="preserve">Presun hmôt pre tesárske konštr. v objektoch  výšky do 12 m                                                             </t>
  </si>
  <si>
    <t xml:space="preserve">%       </t>
  </si>
  <si>
    <t xml:space="preserve">762 - Konštrukcie tesárske  spolu: </t>
  </si>
  <si>
    <t xml:space="preserve">764 - Konštrukcie klampiarske</t>
  </si>
  <si>
    <t xml:space="preserve">764</t>
  </si>
  <si>
    <t xml:space="preserve">76433-1230   </t>
  </si>
  <si>
    <t xml:space="preserve">Klamp. PZ pl. lem. múrov tvr. kryt. rš 330                                                                              </t>
  </si>
  <si>
    <t xml:space="preserve">76433-1831   </t>
  </si>
  <si>
    <t xml:space="preserve">Klamp. demont. lem. múrov na ploch. strech. rš 330, nad 30° do 45°                                                      </t>
  </si>
  <si>
    <t xml:space="preserve">76433-9210   </t>
  </si>
  <si>
    <t xml:space="preserve">Klamp. PZ pl. lem. komínov na vlnit. krytine v ploche                                                                   </t>
  </si>
  <si>
    <t xml:space="preserve">(0,55*2+1,1*2)*0,33*2 =   2.178</t>
  </si>
  <si>
    <t xml:space="preserve">76433-9831   </t>
  </si>
  <si>
    <t xml:space="preserve">Klamp. demont. lem. komínov hladké v ploche, nad 30° do 45°                                                             </t>
  </si>
  <si>
    <t xml:space="preserve">(0,45*2+1,11*2)*0,33*2 =   2.059</t>
  </si>
  <si>
    <t xml:space="preserve">76435-2801   </t>
  </si>
  <si>
    <t xml:space="preserve">Klamp. demont. žľaby polkruhové rš 250, nad 30° do 45°                                                                  </t>
  </si>
  <si>
    <t xml:space="preserve">76435-9811   </t>
  </si>
  <si>
    <t xml:space="preserve">Klamp. demont. kotlík konický d-150, nad 30° do 45°                                                                     </t>
  </si>
  <si>
    <t xml:space="preserve">kus     </t>
  </si>
  <si>
    <t xml:space="preserve">76439-1220   </t>
  </si>
  <si>
    <t xml:space="preserve">Klamp. PZ pl. lišta záveterná rš 330                                                                                    </t>
  </si>
  <si>
    <t xml:space="preserve">4,0*2 =   8.000</t>
  </si>
  <si>
    <t xml:space="preserve">76439-1821   </t>
  </si>
  <si>
    <t xml:space="preserve">Klamp. demont. záveterná lišta rš 330, nad 30° do 45°                                                                   </t>
  </si>
  <si>
    <t xml:space="preserve">76441-0850   </t>
  </si>
  <si>
    <t xml:space="preserve">Klamp. demont. parapetov rš 330                                                                                         </t>
  </si>
  <si>
    <t xml:space="preserve">76445-4802   </t>
  </si>
  <si>
    <t xml:space="preserve">Klamp. demont. rúr odpadových kruhových d-120                                                                           </t>
  </si>
  <si>
    <t xml:space="preserve">76445-6855   </t>
  </si>
  <si>
    <t xml:space="preserve">Klamp. demont. kolien výtokových kruhových d-200                                                                        </t>
  </si>
  <si>
    <t xml:space="preserve">76475-11131  </t>
  </si>
  <si>
    <t xml:space="preserve">Rúry odkvapové d 120 mm, povrch HB Polyester, akčné farby                                                               </t>
  </si>
  <si>
    <t xml:space="preserve">0,15*9+0,1*7+2,7*4+2,4+2,2*2 =   19.650</t>
  </si>
  <si>
    <t xml:space="preserve">76475-11331  </t>
  </si>
  <si>
    <t xml:space="preserve">Koleno rúry odkvapovej  d 120 mm, povrch HB Polyester, akčné farby                                                      </t>
  </si>
  <si>
    <t xml:space="preserve">76475-11431  </t>
  </si>
  <si>
    <t xml:space="preserve">Výtokové koleno odkvapové d 120 mm, povrch HB Polyester, akčné farby                                                    </t>
  </si>
  <si>
    <t xml:space="preserve">76476-11321  </t>
  </si>
  <si>
    <t xml:space="preserve">Žľab pododkvapný R+KFL35 150 mm, povrch HB Polyester, akčné farby                                                       </t>
  </si>
  <si>
    <t xml:space="preserve">32,7+1,6*2+6,7+20,7 =   63.300</t>
  </si>
  <si>
    <t xml:space="preserve">76476-11711  </t>
  </si>
  <si>
    <t xml:space="preserve">Čelo žľabu RGT 125 mm, povrch HB Polyester, akčné farby                                                                 </t>
  </si>
  <si>
    <t xml:space="preserve">76476-12321  </t>
  </si>
  <si>
    <t xml:space="preserve">Kotlík kruh žľab 150 mm, povrch HB Polyester, akčné farby                                                               </t>
  </si>
  <si>
    <t xml:space="preserve">99876-4201   </t>
  </si>
  <si>
    <t xml:space="preserve">Presun hmôt pre klampiarske konštr. v objektoch  výšky do 6 m                                                           </t>
  </si>
  <si>
    <t xml:space="preserve">764 - Konštrukcie klampiarske  spolu: </t>
  </si>
  <si>
    <t xml:space="preserve">765 - Krytiny tvrdé</t>
  </si>
  <si>
    <t xml:space="preserve">765</t>
  </si>
  <si>
    <t xml:space="preserve">76531-2810   </t>
  </si>
  <si>
    <t xml:space="preserve">Demontáž do sute jednodr. škridl. na sucho                                                                              </t>
  </si>
  <si>
    <t xml:space="preserve">76531-8861   </t>
  </si>
  <si>
    <t xml:space="preserve">Demontáž do sute hrebeňov so zvetr. maltou, z hrebenáčov                                                                </t>
  </si>
  <si>
    <t xml:space="preserve">10,6+1,6*2+5,4*2+12,0 =   36.600</t>
  </si>
  <si>
    <t xml:space="preserve">76590-1157   </t>
  </si>
  <si>
    <t xml:space="preserve">Zakr šikm striech podstr hydroizol fólia                                                                                </t>
  </si>
  <si>
    <t xml:space="preserve">765 - Krytiny tvrdé  spolu: </t>
  </si>
  <si>
    <t xml:space="preserve">767 - Konštrukcie doplnk. kovové stavebné</t>
  </si>
  <si>
    <t xml:space="preserve">767</t>
  </si>
  <si>
    <t xml:space="preserve">76739-2112   </t>
  </si>
  <si>
    <t xml:space="preserve">Montáž krytiny striech plechom tvarovaným skrutkovaním                                                                  </t>
  </si>
  <si>
    <t xml:space="preserve">"strecha stavby                                                                 </t>
  </si>
  <si>
    <t xml:space="preserve">14,90*5,3*2+(2,0*1,3/2)      "rez B =   159.240</t>
  </si>
  <si>
    <t xml:space="preserve">-3,5*5,3/2*2                        "odpočet =   -18.550</t>
  </si>
  <si>
    <t xml:space="preserve">(2,0+0,25)*5,3 =   11.925</t>
  </si>
  <si>
    <t xml:space="preserve">(9,60*3,90*2)+(2,5*3,9/2*2)                       "rez A =   84.630</t>
  </si>
  <si>
    <t xml:space="preserve">767 101451   </t>
  </si>
  <si>
    <t xml:space="preserve">Oceľová strešná krytina v tavre škridle, hr.0,5mm, HB Polyester, akčné farby                                            </t>
  </si>
  <si>
    <t xml:space="preserve">237,245*1,08 =   256.225</t>
  </si>
  <si>
    <t xml:space="preserve">767 101470   </t>
  </si>
  <si>
    <t xml:space="preserve">Hrebenáč oblý,  dĺžky 2,1 m,                                                                                            </t>
  </si>
  <si>
    <t xml:space="preserve">36,6/2,1*1,08 =   18.823</t>
  </si>
  <si>
    <t xml:space="preserve">767 1014701  </t>
  </si>
  <si>
    <t xml:space="preserve">Tesnenie nárožia a hrebeňa - , š. 310mm, 5 m/bal,                                                                       </t>
  </si>
  <si>
    <t xml:space="preserve">36,6*2 =   73.200</t>
  </si>
  <si>
    <t xml:space="preserve">767 101477   </t>
  </si>
  <si>
    <t xml:space="preserve">Čelo hrebenáča (štít)                                                                                                   </t>
  </si>
  <si>
    <t xml:space="preserve">767 101485   </t>
  </si>
  <si>
    <t xml:space="preserve">Ochranný vetrací pás   šírka 10 cm, dĺžka 5 m                                                                           </t>
  </si>
  <si>
    <t xml:space="preserve">14,9*2+6,67+9,6*2+6,67 =   62.340</t>
  </si>
  <si>
    <t xml:space="preserve">767 1014851  </t>
  </si>
  <si>
    <t xml:space="preserve">Ochranná vetracia mriežka,  dĺžka 1,0 m                                                                                 </t>
  </si>
  <si>
    <t xml:space="preserve">767 - Konštrukcie doplnk. kovové stavebné  spolu: </t>
  </si>
  <si>
    <t xml:space="preserve">783 - Nátery</t>
  </si>
  <si>
    <t xml:space="preserve">783</t>
  </si>
  <si>
    <t xml:space="preserve">78378-2203   </t>
  </si>
  <si>
    <t xml:space="preserve">Nátery tesárskych konštr. Lastanoxom Q (Bochemit QB-inovovaná náhrada)                                                  </t>
  </si>
  <si>
    <t xml:space="preserve">0,15*4*5,4*19     "krokvy =   61.560</t>
  </si>
  <si>
    <t xml:space="preserve">0,15*4*3,9*11     "krokvy =   25.740</t>
  </si>
  <si>
    <t xml:space="preserve">(0,05+0,15)*2*2,3*6                            "klieštiny =   5.520</t>
  </si>
  <si>
    <t xml:space="preserve">237,245*(0,05+0,04)*2*(100/28)         "late 50x40 mm =   152.515</t>
  </si>
  <si>
    <t xml:space="preserve">237,245*(0,05+0,04)*2                        "pozdĺžne late 40x50 mm =   42.704</t>
  </si>
  <si>
    <t xml:space="preserve">783 - Nátery  spolu: </t>
  </si>
  <si>
    <t xml:space="preserve">PRÁCE A DODÁVKY PSV  spolu: </t>
  </si>
  <si>
    <t xml:space="preserve">Za rozpočet celkom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</si>
</sst>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D/M/YYYY"/>
    <numFmt numFmtId="168" formatCode="#,##0"/>
    <numFmt numFmtId="169" formatCode="#,##0.00"/>
    <numFmt numFmtId="170" formatCode="0.00\ %"/>
    <numFmt numFmtId="171" formatCode="#,##0\ "/>
    <numFmt numFmtId="172" formatCode="@"/>
    <numFmt numFmtId="173" formatCode="#,##0.000"/>
  </numFmts>
  <fonts count="14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7"/>
      <name val="Letter Gothic CE"/>
      <family val="0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b val="true"/>
      <sz val="18"/>
      <color rgb="FF333399"/>
      <name val="Cambria"/>
      <family val="2"/>
      <charset val="238"/>
    </font>
    <font>
      <sz val="11"/>
      <color rgb="FFFF0000"/>
      <name val="Calibri"/>
      <family val="2"/>
      <charset val="238"/>
    </font>
    <font>
      <sz val="8"/>
      <name val="Arial Narrow"/>
      <family val="2"/>
      <charset val="238"/>
    </font>
    <font>
      <b val="true"/>
      <sz val="10"/>
      <name val="Arial Narrow"/>
      <family val="2"/>
      <charset val="238"/>
    </font>
    <font>
      <b val="true"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6CAF0"/>
        <bgColor rgb="FFA0E0E0"/>
      </patternFill>
    </fill>
    <fill>
      <patternFill patternType="solid">
        <fgColor rgb="FFFF8080"/>
        <bgColor rgb="FFFF99CC"/>
      </patternFill>
    </fill>
    <fill>
      <patternFill patternType="solid">
        <fgColor rgb="FFFFFFC0"/>
        <bgColor rgb="FFFFFF99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/>
      <right/>
      <top style="thin">
        <color rgb="FF3333CC"/>
      </top>
      <bottom style="double">
        <color rgb="FF3333CC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/>
      <right/>
      <top style="double"/>
      <bottom style="hair"/>
      <diagonal/>
    </border>
    <border diagonalUp="false" diagonalDown="false">
      <left/>
      <right style="double"/>
      <top style="double"/>
      <bottom style="hair"/>
      <diagonal/>
    </border>
    <border diagonalUp="false" diagonalDown="false">
      <left style="double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double"/>
      <top style="hair"/>
      <bottom style="hair"/>
      <diagonal/>
    </border>
    <border diagonalUp="false" diagonalDown="false">
      <left style="double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double"/>
      <top style="hair"/>
      <bottom/>
      <diagonal/>
    </border>
    <border diagonalUp="false" diagonalDown="false">
      <left style="double"/>
      <right/>
      <top style="hair"/>
      <bottom style="double"/>
      <diagonal/>
    </border>
    <border diagonalUp="false" diagonalDown="false">
      <left/>
      <right/>
      <top style="hair"/>
      <bottom style="double"/>
      <diagonal/>
    </border>
    <border diagonalUp="false" diagonalDown="false">
      <left/>
      <right style="double"/>
      <top style="hair"/>
      <bottom style="double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double"/>
      <top/>
      <bottom style="hair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/>
      <right style="hair"/>
      <top style="double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hair"/>
      <top/>
      <bottom style="double"/>
      <diagonal/>
    </border>
    <border diagonalUp="false" diagonalDown="false">
      <left style="double"/>
      <right style="hair"/>
      <top style="double"/>
      <bottom style="thin"/>
      <diagonal/>
    </border>
    <border diagonalUp="false" diagonalDown="false">
      <left style="hair"/>
      <right style="hair"/>
      <top style="double"/>
      <bottom style="thin"/>
      <diagonal/>
    </border>
    <border diagonalUp="false" diagonalDown="false">
      <left style="hair"/>
      <right style="double"/>
      <top style="double"/>
      <bottom style="thin"/>
      <diagonal/>
    </border>
    <border diagonalUp="false" diagonalDown="false">
      <left style="hair"/>
      <right/>
      <top style="double"/>
      <bottom style="thin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 style="double"/>
      <top style="double"/>
      <bottom style="thin"/>
      <diagonal/>
    </border>
    <border diagonalUp="false" diagonalDown="false">
      <left style="double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double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double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double"/>
      <top style="hair"/>
      <bottom style="hair"/>
      <diagonal/>
    </border>
    <border diagonalUp="false" diagonalDown="false">
      <left style="hair"/>
      <right style="double"/>
      <top style="hair"/>
      <bottom/>
      <diagonal/>
    </border>
    <border diagonalUp="false" diagonalDown="false">
      <left style="double"/>
      <right style="hair"/>
      <top style="hair"/>
      <bottom style="double"/>
      <diagonal/>
    </border>
    <border diagonalUp="false" diagonalDown="false">
      <left style="hair"/>
      <right style="hair"/>
      <top style="hair"/>
      <bottom style="double"/>
      <diagonal/>
    </border>
    <border diagonalUp="false" diagonalDown="false">
      <left style="hair"/>
      <right/>
      <top style="hair"/>
      <bottom style="double"/>
      <diagonal/>
    </border>
    <border diagonalUp="false" diagonalDown="false">
      <left style="medium"/>
      <right style="double"/>
      <top style="medium"/>
      <bottom style="double"/>
      <diagonal/>
    </border>
    <border diagonalUp="false" diagonalDown="false">
      <left/>
      <right style="hair"/>
      <top style="hair"/>
      <bottom style="double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double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hair"/>
      <right/>
      <top style="double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double"/>
      <diagonal/>
    </border>
    <border diagonalUp="false" diagonalDown="false">
      <left style="double"/>
      <right style="hair"/>
      <top style="double"/>
      <bottom style="double"/>
      <diagonal/>
    </border>
    <border diagonalUp="false" diagonalDown="false">
      <left style="hair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hair"/>
      <right style="double"/>
      <top style="double"/>
      <bottom style="double"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 style="thick"/>
      <top/>
      <bottom style="thick"/>
      <diagonal/>
    </border>
  </borders>
  <cellStyleXfs count="5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2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3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46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4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6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7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8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8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9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0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2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3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4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4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5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6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7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7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8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9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0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1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22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6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6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23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8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9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24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0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21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5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6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6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7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8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9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0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1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0" borderId="32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33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4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35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36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0" borderId="3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7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0" borderId="38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39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0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1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0" borderId="41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42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43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4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2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8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1" fillId="0" borderId="17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1" fillId="0" borderId="45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6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1" fillId="0" borderId="8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1" fillId="0" borderId="46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2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4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7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8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8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9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0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7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0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3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50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46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51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52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3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4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1" fillId="0" borderId="55" xfId="4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56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8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7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8" xfId="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72" fontId="11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72" fontId="1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73" fontId="1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9" fontId="1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2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2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5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72" fontId="11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72" fontId="1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73" fontId="1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9" fontId="1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72" fontId="13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9" fontId="13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</cellXfs>
  <cellStyles count="3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1 000 Sk" xfId="20" builtinId="53" customBuiltin="true"/>
    <cellStyle name="1 000,-  Sk" xfId="21" builtinId="53" customBuiltin="true"/>
    <cellStyle name="1 000,- Kč" xfId="22" builtinId="53" customBuiltin="true"/>
    <cellStyle name="1 000,- Sk" xfId="23" builtinId="53" customBuiltin="true"/>
    <cellStyle name="1000 Sk_fakturuj99" xfId="24" builtinId="53" customBuiltin="true"/>
    <cellStyle name="20 % – Zvýraznění1" xfId="25" builtinId="53" customBuiltin="true"/>
    <cellStyle name="20 % – Zvýraznění2" xfId="26" builtinId="53" customBuiltin="true"/>
    <cellStyle name="20 % – Zvýraznění3" xfId="27" builtinId="53" customBuiltin="true"/>
    <cellStyle name="20 % – Zvýraznění4" xfId="28" builtinId="53" customBuiltin="true"/>
    <cellStyle name="20 % – Zvýraznění5" xfId="29" builtinId="53" customBuiltin="true"/>
    <cellStyle name="20 % – Zvýraznění6" xfId="30" builtinId="53" customBuiltin="true"/>
    <cellStyle name="40 % – Zvýraznění1" xfId="31" builtinId="53" customBuiltin="true"/>
    <cellStyle name="40 % – Zvýraznění2" xfId="32" builtinId="53" customBuiltin="true"/>
    <cellStyle name="40 % – Zvýraznění3" xfId="33" builtinId="53" customBuiltin="true"/>
    <cellStyle name="40 % – Zvýraznění4" xfId="34" builtinId="53" customBuiltin="true"/>
    <cellStyle name="40 % – Zvýraznění5" xfId="35" builtinId="53" customBuiltin="true"/>
    <cellStyle name="40 % – Zvýraznění6" xfId="36" builtinId="53" customBuiltin="true"/>
    <cellStyle name="60 % – Zvýraznění1" xfId="37" builtinId="53" customBuiltin="true"/>
    <cellStyle name="60 % – Zvýraznění2" xfId="38" builtinId="53" customBuiltin="true"/>
    <cellStyle name="60 % – Zvýraznění3" xfId="39" builtinId="53" customBuiltin="true"/>
    <cellStyle name="60 % – Zvýraznění4" xfId="40" builtinId="53" customBuiltin="true"/>
    <cellStyle name="60 % – Zvýraznění5" xfId="41" builtinId="53" customBuiltin="true"/>
    <cellStyle name="60 % – Zvýraznění6" xfId="42" builtinId="53" customBuiltin="true"/>
    <cellStyle name="Celkem" xfId="43" builtinId="53" customBuiltin="true"/>
    <cellStyle name="data" xfId="44" builtinId="53" customBuiltin="true"/>
    <cellStyle name="normálne_KLs" xfId="45" builtinId="53" customBuiltin="true"/>
    <cellStyle name="normálne_KLv" xfId="46" builtinId="53" customBuiltin="true"/>
    <cellStyle name="Název" xfId="47" builtinId="53" customBuiltin="true"/>
    <cellStyle name="TEXT 1" xfId="48" builtinId="53" customBuiltin="true"/>
    <cellStyle name="Text upozornění" xfId="49" builtinId="53" customBuiltin="true"/>
    <cellStyle name="TEXT1" xfId="5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9933"/>
      <rgbColor rgb="FF800080"/>
      <rgbColor rgb="FF008080"/>
      <rgbColor rgb="FFC0C0C0"/>
      <rgbColor rgb="FF996666"/>
      <rgbColor rgb="FF9999FF"/>
      <rgbColor rgb="FF993366"/>
      <rgbColor rgb="FFFFFFC0"/>
      <rgbColor rgb="FFCCFFFF"/>
      <rgbColor rgb="FF660066"/>
      <rgbColor rgb="FFFF8080"/>
      <rgbColor rgb="FF0066CC"/>
      <rgbColor rgb="FFA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FF99CC"/>
      <rgbColor rgb="FFCC9CCC"/>
      <rgbColor rgb="FFFFCC99"/>
      <rgbColor rgb="FF3333CC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533160</xdr:colOff>
      <xdr:row>32</xdr:row>
      <xdr:rowOff>9360</xdr:rowOff>
    </xdr:from>
    <xdr:to>
      <xdr:col>5</xdr:col>
      <xdr:colOff>533160</xdr:colOff>
      <xdr:row>41</xdr:row>
      <xdr:rowOff>56880</xdr:rowOff>
    </xdr:to>
    <xdr:sp>
      <xdr:nvSpPr>
        <xdr:cNvPr id="0" name="Line 1"/>
        <xdr:cNvSpPr/>
      </xdr:nvSpPr>
      <xdr:spPr>
        <a:xfrm>
          <a:off x="3304800" y="7457760"/>
          <a:ext cx="0" cy="21049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4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2.75" zeroHeight="false" outlineLevelRow="0" outlineLevelCol="0"/>
  <cols>
    <col collapsed="false" customWidth="true" hidden="false" outlineLevel="0" max="1" min="1" style="1" width="0.71"/>
    <col collapsed="false" customWidth="true" hidden="false" outlineLevel="0" max="2" min="2" style="1" width="3.71"/>
    <col collapsed="false" customWidth="true" hidden="false" outlineLevel="0" max="3" min="3" style="1" width="6.86"/>
    <col collapsed="false" customWidth="true" hidden="false" outlineLevel="0" max="6" min="4" style="1" width="14.01"/>
    <col collapsed="false" customWidth="true" hidden="false" outlineLevel="0" max="7" min="7" style="1" width="3.86"/>
    <col collapsed="false" customWidth="true" hidden="false" outlineLevel="0" max="8" min="8" style="1" width="17.71"/>
    <col collapsed="false" customWidth="true" hidden="false" outlineLevel="0" max="9" min="9" style="1" width="8.71"/>
    <col collapsed="false" customWidth="true" hidden="false" outlineLevel="0" max="10" min="10" style="1" width="14.01"/>
    <col collapsed="false" customWidth="true" hidden="false" outlineLevel="0" max="1025" min="11" style="1" width="9.14"/>
  </cols>
  <sheetData>
    <row r="1" customFormat="false" ht="28.5" hidden="false" customHeight="true" outlineLevel="0" collapsed="false">
      <c r="B1" s="2"/>
      <c r="C1" s="2"/>
      <c r="D1" s="2"/>
      <c r="F1" s="3" t="s">
        <v>0</v>
      </c>
      <c r="G1" s="2"/>
      <c r="H1" s="2"/>
      <c r="I1" s="2"/>
      <c r="J1" s="2"/>
    </row>
    <row r="2" customFormat="false" ht="18" hidden="false" customHeight="true" outlineLevel="0" collapsed="false">
      <c r="B2" s="4"/>
      <c r="C2" s="5" t="s">
        <v>1</v>
      </c>
      <c r="D2" s="5"/>
      <c r="E2" s="5"/>
      <c r="F2" s="5"/>
      <c r="G2" s="6" t="s">
        <v>2</v>
      </c>
      <c r="H2" s="5" t="s">
        <v>3</v>
      </c>
      <c r="I2" s="5"/>
      <c r="J2" s="7"/>
    </row>
    <row r="3" customFormat="false" ht="18" hidden="false" customHeight="true" outlineLevel="0" collapsed="false">
      <c r="B3" s="8"/>
      <c r="C3" s="9" t="s">
        <v>4</v>
      </c>
      <c r="D3" s="9"/>
      <c r="E3" s="9"/>
      <c r="F3" s="9"/>
      <c r="G3" s="10" t="s">
        <v>5</v>
      </c>
      <c r="H3" s="9"/>
      <c r="I3" s="9"/>
      <c r="J3" s="11"/>
    </row>
    <row r="4" customFormat="false" ht="18" hidden="false" customHeight="true" outlineLevel="0" collapsed="false">
      <c r="B4" s="12"/>
      <c r="C4" s="13"/>
      <c r="D4" s="13"/>
      <c r="E4" s="13"/>
      <c r="F4" s="13"/>
      <c r="G4" s="14"/>
      <c r="H4" s="13"/>
      <c r="I4" s="13"/>
      <c r="J4" s="15"/>
    </row>
    <row r="5" customFormat="false" ht="18" hidden="false" customHeight="true" outlineLevel="0" collapsed="false">
      <c r="B5" s="16"/>
      <c r="C5" s="17" t="s">
        <v>6</v>
      </c>
      <c r="D5" s="17"/>
      <c r="E5" s="17" t="s">
        <v>7</v>
      </c>
      <c r="F5" s="18"/>
      <c r="G5" s="18" t="s">
        <v>8</v>
      </c>
      <c r="H5" s="17"/>
      <c r="I5" s="18" t="s">
        <v>9</v>
      </c>
      <c r="J5" s="19"/>
    </row>
    <row r="6" customFormat="false" ht="18" hidden="false" customHeight="true" outlineLevel="0" collapsed="false">
      <c r="B6" s="4"/>
      <c r="C6" s="5" t="s">
        <v>10</v>
      </c>
      <c r="D6" s="5"/>
      <c r="E6" s="5"/>
      <c r="F6" s="5"/>
      <c r="G6" s="5" t="s">
        <v>11</v>
      </c>
      <c r="H6" s="5"/>
      <c r="I6" s="5"/>
      <c r="J6" s="7"/>
    </row>
    <row r="7" customFormat="false" ht="18" hidden="false" customHeight="true" outlineLevel="0" collapsed="false">
      <c r="B7" s="20"/>
      <c r="C7" s="21"/>
      <c r="D7" s="22" t="s">
        <v>12</v>
      </c>
      <c r="E7" s="22"/>
      <c r="F7" s="22"/>
      <c r="G7" s="22" t="s">
        <v>13</v>
      </c>
      <c r="H7" s="22"/>
      <c r="I7" s="22"/>
      <c r="J7" s="23"/>
    </row>
    <row r="8" customFormat="false" ht="18" hidden="false" customHeight="true" outlineLevel="0" collapsed="false">
      <c r="B8" s="8"/>
      <c r="C8" s="9" t="s">
        <v>14</v>
      </c>
      <c r="D8" s="9"/>
      <c r="E8" s="9"/>
      <c r="F8" s="9"/>
      <c r="G8" s="9" t="s">
        <v>11</v>
      </c>
      <c r="H8" s="9"/>
      <c r="I8" s="9"/>
      <c r="J8" s="11"/>
    </row>
    <row r="9" customFormat="false" ht="18" hidden="false" customHeight="true" outlineLevel="0" collapsed="false">
      <c r="B9" s="12"/>
      <c r="C9" s="14"/>
      <c r="D9" s="13" t="s">
        <v>12</v>
      </c>
      <c r="E9" s="13"/>
      <c r="F9" s="13"/>
      <c r="G9" s="22" t="s">
        <v>13</v>
      </c>
      <c r="H9" s="13"/>
      <c r="I9" s="13"/>
      <c r="J9" s="15"/>
    </row>
    <row r="10" customFormat="false" ht="18" hidden="false" customHeight="true" outlineLevel="0" collapsed="false">
      <c r="B10" s="8"/>
      <c r="C10" s="9" t="s">
        <v>15</v>
      </c>
      <c r="D10" s="9"/>
      <c r="E10" s="9"/>
      <c r="F10" s="9"/>
      <c r="G10" s="9" t="s">
        <v>11</v>
      </c>
      <c r="H10" s="9"/>
      <c r="I10" s="9"/>
      <c r="J10" s="11"/>
    </row>
    <row r="11" customFormat="false" ht="18" hidden="false" customHeight="true" outlineLevel="0" collapsed="false">
      <c r="B11" s="24"/>
      <c r="C11" s="25"/>
      <c r="D11" s="25" t="s">
        <v>12</v>
      </c>
      <c r="E11" s="25"/>
      <c r="F11" s="25"/>
      <c r="G11" s="25" t="s">
        <v>13</v>
      </c>
      <c r="H11" s="25"/>
      <c r="I11" s="25"/>
      <c r="J11" s="26"/>
    </row>
    <row r="12" customFormat="false" ht="18" hidden="false" customHeight="true" outlineLevel="0" collapsed="false">
      <c r="B12" s="27" t="n">
        <v>1</v>
      </c>
      <c r="C12" s="5" t="s">
        <v>16</v>
      </c>
      <c r="D12" s="5"/>
      <c r="E12" s="5"/>
      <c r="F12" s="28" t="n">
        <f aca="false">IF(B12&lt;&gt;0,ROUND($J$31/B12,0),0)</f>
        <v>0</v>
      </c>
      <c r="G12" s="6" t="n">
        <v>1</v>
      </c>
      <c r="H12" s="5" t="s">
        <v>17</v>
      </c>
      <c r="I12" s="5"/>
      <c r="J12" s="29" t="n">
        <f aca="false">IF(G12&lt;&gt;0,ROUND($J$31/G12,0),0)</f>
        <v>0</v>
      </c>
    </row>
    <row r="13" customFormat="false" ht="18" hidden="false" customHeight="true" outlineLevel="0" collapsed="false">
      <c r="B13" s="30" t="n">
        <v>1</v>
      </c>
      <c r="C13" s="22" t="s">
        <v>18</v>
      </c>
      <c r="D13" s="22"/>
      <c r="E13" s="22"/>
      <c r="F13" s="31" t="n">
        <f aca="false">IF(B13&lt;&gt;0,ROUND($J$31/B13,0),0)</f>
        <v>0</v>
      </c>
      <c r="G13" s="21"/>
      <c r="H13" s="22"/>
      <c r="I13" s="22"/>
      <c r="J13" s="32" t="n">
        <f aca="false">IF(G13&lt;&gt;0,ROUND($J$31/G13,0),0)</f>
        <v>0</v>
      </c>
    </row>
    <row r="14" customFormat="false" ht="18" hidden="false" customHeight="true" outlineLevel="0" collapsed="false">
      <c r="B14" s="33" t="n">
        <v>1</v>
      </c>
      <c r="C14" s="25" t="s">
        <v>19</v>
      </c>
      <c r="D14" s="25"/>
      <c r="E14" s="25"/>
      <c r="F14" s="34" t="n">
        <f aca="false">IF(B14&lt;&gt;0,ROUND($J$31/B14,0),0)</f>
        <v>0</v>
      </c>
      <c r="G14" s="35"/>
      <c r="H14" s="25"/>
      <c r="I14" s="25"/>
      <c r="J14" s="36" t="n">
        <f aca="false">IF(G14&lt;&gt;0,ROUND($J$31/G14,0),0)</f>
        <v>0</v>
      </c>
    </row>
    <row r="15" customFormat="false" ht="18" hidden="false" customHeight="true" outlineLevel="0" collapsed="false">
      <c r="B15" s="37" t="s">
        <v>20</v>
      </c>
      <c r="C15" s="38" t="s">
        <v>21</v>
      </c>
      <c r="D15" s="39" t="s">
        <v>22</v>
      </c>
      <c r="E15" s="39" t="s">
        <v>23</v>
      </c>
      <c r="F15" s="40" t="s">
        <v>24</v>
      </c>
      <c r="G15" s="37" t="s">
        <v>25</v>
      </c>
      <c r="H15" s="41" t="s">
        <v>26</v>
      </c>
      <c r="I15" s="42"/>
      <c r="J15" s="43"/>
    </row>
    <row r="16" customFormat="false" ht="18" hidden="false" customHeight="true" outlineLevel="0" collapsed="false">
      <c r="B16" s="44" t="n">
        <v>1</v>
      </c>
      <c r="C16" s="45" t="s">
        <v>27</v>
      </c>
      <c r="D16" s="46"/>
      <c r="E16" s="46"/>
      <c r="F16" s="47"/>
      <c r="G16" s="44" t="n">
        <v>6</v>
      </c>
      <c r="H16" s="48" t="s">
        <v>28</v>
      </c>
      <c r="I16" s="49"/>
      <c r="J16" s="47" t="n">
        <v>0</v>
      </c>
    </row>
    <row r="17" customFormat="false" ht="18" hidden="false" customHeight="true" outlineLevel="0" collapsed="false">
      <c r="B17" s="50" t="n">
        <v>2</v>
      </c>
      <c r="C17" s="51" t="s">
        <v>29</v>
      </c>
      <c r="D17" s="52"/>
      <c r="E17" s="52"/>
      <c r="F17" s="47" t="n">
        <f aca="false">Prehlad!H109</f>
        <v>0</v>
      </c>
      <c r="G17" s="50" t="n">
        <v>7</v>
      </c>
      <c r="H17" s="53" t="s">
        <v>30</v>
      </c>
      <c r="I17" s="9"/>
      <c r="J17" s="54" t="n">
        <v>0</v>
      </c>
    </row>
    <row r="18" customFormat="false" ht="18" hidden="false" customHeight="true" outlineLevel="0" collapsed="false">
      <c r="B18" s="50" t="n">
        <v>3</v>
      </c>
      <c r="C18" s="51" t="s">
        <v>31</v>
      </c>
      <c r="D18" s="52"/>
      <c r="E18" s="52"/>
      <c r="F18" s="47" t="n">
        <f aca="false">D18+E18</f>
        <v>0</v>
      </c>
      <c r="G18" s="50" t="n">
        <v>8</v>
      </c>
      <c r="H18" s="53" t="s">
        <v>32</v>
      </c>
      <c r="I18" s="9"/>
      <c r="J18" s="54" t="n">
        <v>0</v>
      </c>
    </row>
    <row r="19" customFormat="false" ht="18" hidden="false" customHeight="true" outlineLevel="0" collapsed="false">
      <c r="B19" s="50" t="n">
        <v>4</v>
      </c>
      <c r="C19" s="51" t="s">
        <v>33</v>
      </c>
      <c r="D19" s="52"/>
      <c r="E19" s="52"/>
      <c r="F19" s="55" t="n">
        <f aca="false">D19+E19</f>
        <v>0</v>
      </c>
      <c r="G19" s="50" t="n">
        <v>9</v>
      </c>
      <c r="H19" s="53" t="s">
        <v>34</v>
      </c>
      <c r="I19" s="9"/>
      <c r="J19" s="54" t="n">
        <v>0</v>
      </c>
    </row>
    <row r="20" customFormat="false" ht="18" hidden="false" customHeight="true" outlineLevel="0" collapsed="false">
      <c r="B20" s="56" t="n">
        <v>5</v>
      </c>
      <c r="C20" s="57" t="s">
        <v>35</v>
      </c>
      <c r="D20" s="58" t="n">
        <f aca="false">SUM(D16:D19)</f>
        <v>0</v>
      </c>
      <c r="E20" s="59" t="n">
        <f aca="false">SUM(E16:E19)</f>
        <v>0</v>
      </c>
      <c r="F20" s="60" t="n">
        <f aca="false">SUM(F16:F19)</f>
        <v>0</v>
      </c>
      <c r="G20" s="61" t="n">
        <v>10</v>
      </c>
      <c r="I20" s="62" t="s">
        <v>36</v>
      </c>
      <c r="J20" s="60" t="n">
        <f aca="false">SUM(J16:J19)</f>
        <v>0</v>
      </c>
    </row>
    <row r="21" customFormat="false" ht="18" hidden="false" customHeight="true" outlineLevel="0" collapsed="false">
      <c r="B21" s="37" t="s">
        <v>37</v>
      </c>
      <c r="C21" s="63"/>
      <c r="D21" s="42" t="s">
        <v>38</v>
      </c>
      <c r="E21" s="42"/>
      <c r="F21" s="43"/>
      <c r="G21" s="37" t="s">
        <v>39</v>
      </c>
      <c r="H21" s="41" t="s">
        <v>40</v>
      </c>
      <c r="I21" s="42"/>
      <c r="J21" s="43"/>
    </row>
    <row r="22" customFormat="false" ht="18" hidden="false" customHeight="true" outlineLevel="0" collapsed="false">
      <c r="B22" s="44" t="n">
        <v>11</v>
      </c>
      <c r="C22" s="48" t="s">
        <v>41</v>
      </c>
      <c r="D22" s="64" t="s">
        <v>34</v>
      </c>
      <c r="E22" s="65" t="n">
        <v>0</v>
      </c>
      <c r="F22" s="47" t="n">
        <v>0</v>
      </c>
      <c r="G22" s="50" t="n">
        <v>16</v>
      </c>
      <c r="H22" s="53" t="s">
        <v>42</v>
      </c>
      <c r="I22" s="66"/>
      <c r="J22" s="54" t="n">
        <v>0</v>
      </c>
    </row>
    <row r="23" customFormat="false" ht="18" hidden="false" customHeight="true" outlineLevel="0" collapsed="false">
      <c r="B23" s="50" t="n">
        <v>12</v>
      </c>
      <c r="C23" s="53" t="s">
        <v>43</v>
      </c>
      <c r="D23" s="67"/>
      <c r="E23" s="68" t="n">
        <v>0</v>
      </c>
      <c r="F23" s="54" t="n">
        <v>0</v>
      </c>
      <c r="G23" s="50" t="n">
        <v>17</v>
      </c>
      <c r="H23" s="53" t="s">
        <v>44</v>
      </c>
      <c r="I23" s="66"/>
      <c r="J23" s="54" t="n">
        <v>0</v>
      </c>
    </row>
    <row r="24" customFormat="false" ht="18" hidden="false" customHeight="true" outlineLevel="0" collapsed="false">
      <c r="B24" s="50" t="n">
        <v>13</v>
      </c>
      <c r="C24" s="53" t="s">
        <v>45</v>
      </c>
      <c r="D24" s="67"/>
      <c r="E24" s="68" t="n">
        <v>0</v>
      </c>
      <c r="F24" s="54" t="n">
        <v>0</v>
      </c>
      <c r="G24" s="50" t="n">
        <v>18</v>
      </c>
      <c r="H24" s="53" t="s">
        <v>46</v>
      </c>
      <c r="I24" s="66"/>
      <c r="J24" s="54" t="n">
        <v>0</v>
      </c>
    </row>
    <row r="25" customFormat="false" ht="18" hidden="false" customHeight="true" outlineLevel="0" collapsed="false">
      <c r="B25" s="50" t="n">
        <v>14</v>
      </c>
      <c r="C25" s="53" t="s">
        <v>34</v>
      </c>
      <c r="D25" s="67"/>
      <c r="E25" s="68" t="n">
        <v>0</v>
      </c>
      <c r="F25" s="54" t="n">
        <v>0</v>
      </c>
      <c r="G25" s="50" t="n">
        <v>19</v>
      </c>
      <c r="H25" s="53" t="s">
        <v>34</v>
      </c>
      <c r="I25" s="66"/>
      <c r="J25" s="54" t="n">
        <v>0</v>
      </c>
    </row>
    <row r="26" customFormat="false" ht="18" hidden="false" customHeight="true" outlineLevel="0" collapsed="false">
      <c r="B26" s="56" t="n">
        <v>15</v>
      </c>
      <c r="C26" s="69"/>
      <c r="D26" s="70"/>
      <c r="E26" s="70" t="s">
        <v>47</v>
      </c>
      <c r="F26" s="60" t="n">
        <f aca="false">SUM(F22:F25)</f>
        <v>0</v>
      </c>
      <c r="G26" s="56" t="n">
        <v>20</v>
      </c>
      <c r="H26" s="69"/>
      <c r="I26" s="70" t="s">
        <v>48</v>
      </c>
      <c r="J26" s="60" t="n">
        <f aca="false">SUM(J22:J25)</f>
        <v>0</v>
      </c>
    </row>
    <row r="27" customFormat="false" ht="18" hidden="false" customHeight="true" outlineLevel="0" collapsed="false">
      <c r="B27" s="71"/>
      <c r="C27" s="72" t="s">
        <v>49</v>
      </c>
      <c r="D27" s="73"/>
      <c r="E27" s="74" t="s">
        <v>50</v>
      </c>
      <c r="F27" s="75"/>
      <c r="G27" s="37" t="s">
        <v>51</v>
      </c>
      <c r="H27" s="41" t="s">
        <v>52</v>
      </c>
      <c r="I27" s="42"/>
      <c r="J27" s="43"/>
    </row>
    <row r="28" customFormat="false" ht="18" hidden="false" customHeight="true" outlineLevel="0" collapsed="false">
      <c r="B28" s="76"/>
      <c r="C28" s="77"/>
      <c r="D28" s="78"/>
      <c r="E28" s="79"/>
      <c r="F28" s="75"/>
      <c r="G28" s="44" t="n">
        <v>21</v>
      </c>
      <c r="H28" s="48"/>
      <c r="I28" s="80" t="s">
        <v>53</v>
      </c>
      <c r="J28" s="47" t="n">
        <f aca="false">ROUND(F20,2)+J20+F26+J26</f>
        <v>0</v>
      </c>
    </row>
    <row r="29" customFormat="false" ht="18" hidden="false" customHeight="true" outlineLevel="0" collapsed="false">
      <c r="B29" s="76"/>
      <c r="C29" s="78" t="s">
        <v>54</v>
      </c>
      <c r="D29" s="78"/>
      <c r="E29" s="81"/>
      <c r="F29" s="75"/>
      <c r="G29" s="50" t="n">
        <v>22</v>
      </c>
      <c r="H29" s="53" t="s">
        <v>55</v>
      </c>
      <c r="I29" s="82" t="n">
        <f aca="false">J28-I30</f>
        <v>0</v>
      </c>
      <c r="J29" s="54" t="n">
        <f aca="false">ROUND((I29*20)/100,2)</f>
        <v>0</v>
      </c>
    </row>
    <row r="30" customFormat="false" ht="18" hidden="false" customHeight="true" outlineLevel="0" collapsed="false">
      <c r="B30" s="8"/>
      <c r="C30" s="9" t="s">
        <v>56</v>
      </c>
      <c r="D30" s="9"/>
      <c r="E30" s="81"/>
      <c r="F30" s="75"/>
      <c r="G30" s="50" t="n">
        <v>23</v>
      </c>
      <c r="H30" s="53" t="s">
        <v>57</v>
      </c>
      <c r="I30" s="82" t="n">
        <f aca="false">SUMIF(Prehlad!I11:I9669,0,Prehlad!H11:H9669)</f>
        <v>0</v>
      </c>
      <c r="J30" s="54" t="n">
        <f aca="false">ROUND((I30*0)/100,1)</f>
        <v>0</v>
      </c>
    </row>
    <row r="31" customFormat="false" ht="18" hidden="false" customHeight="true" outlineLevel="0" collapsed="false">
      <c r="B31" s="76"/>
      <c r="C31" s="78"/>
      <c r="D31" s="78"/>
      <c r="E31" s="81"/>
      <c r="F31" s="75"/>
      <c r="G31" s="56" t="n">
        <v>24</v>
      </c>
      <c r="H31" s="69"/>
      <c r="I31" s="70" t="s">
        <v>58</v>
      </c>
      <c r="J31" s="60" t="n">
        <f aca="false">SUM(J28:J30)</f>
        <v>0</v>
      </c>
    </row>
    <row r="32" customFormat="false" ht="18" hidden="false" customHeight="true" outlineLevel="0" collapsed="false">
      <c r="B32" s="71"/>
      <c r="C32" s="78"/>
      <c r="D32" s="75"/>
      <c r="E32" s="83"/>
      <c r="F32" s="75"/>
      <c r="G32" s="84" t="s">
        <v>59</v>
      </c>
      <c r="H32" s="85" t="s">
        <v>60</v>
      </c>
      <c r="I32" s="86"/>
      <c r="J32" s="87" t="n">
        <v>0</v>
      </c>
    </row>
    <row r="33" customFormat="false" ht="18" hidden="false" customHeight="true" outlineLevel="0" collapsed="false">
      <c r="B33" s="88"/>
      <c r="C33" s="89"/>
      <c r="D33" s="72" t="s">
        <v>61</v>
      </c>
      <c r="E33" s="89"/>
      <c r="F33" s="89"/>
      <c r="G33" s="89"/>
      <c r="H33" s="89" t="s">
        <v>62</v>
      </c>
      <c r="I33" s="89"/>
      <c r="J33" s="90"/>
    </row>
    <row r="34" customFormat="false" ht="18" hidden="false" customHeight="true" outlineLevel="0" collapsed="false">
      <c r="B34" s="76"/>
      <c r="C34" s="77"/>
      <c r="D34" s="78"/>
      <c r="E34" s="78"/>
      <c r="F34" s="77"/>
      <c r="G34" s="78"/>
      <c r="H34" s="78"/>
      <c r="I34" s="78"/>
      <c r="J34" s="91"/>
    </row>
    <row r="35" customFormat="false" ht="18" hidden="false" customHeight="true" outlineLevel="0" collapsed="false">
      <c r="B35" s="76"/>
      <c r="C35" s="78" t="s">
        <v>54</v>
      </c>
      <c r="D35" s="78"/>
      <c r="E35" s="78"/>
      <c r="F35" s="77"/>
      <c r="G35" s="78" t="s">
        <v>54</v>
      </c>
      <c r="H35" s="78"/>
      <c r="I35" s="78"/>
      <c r="J35" s="91"/>
    </row>
    <row r="36" customFormat="false" ht="18" hidden="false" customHeight="true" outlineLevel="0" collapsed="false">
      <c r="B36" s="8"/>
      <c r="C36" s="9" t="s">
        <v>56</v>
      </c>
      <c r="D36" s="9"/>
      <c r="E36" s="9"/>
      <c r="F36" s="10"/>
      <c r="G36" s="9" t="s">
        <v>56</v>
      </c>
      <c r="H36" s="9"/>
      <c r="I36" s="9"/>
      <c r="J36" s="11"/>
    </row>
    <row r="37" customFormat="false" ht="18" hidden="false" customHeight="true" outlineLevel="0" collapsed="false">
      <c r="B37" s="76"/>
      <c r="C37" s="78" t="s">
        <v>50</v>
      </c>
      <c r="D37" s="78"/>
      <c r="E37" s="78"/>
      <c r="F37" s="77"/>
      <c r="G37" s="78" t="s">
        <v>50</v>
      </c>
      <c r="H37" s="78"/>
      <c r="I37" s="78"/>
      <c r="J37" s="91"/>
    </row>
    <row r="38" customFormat="false" ht="18" hidden="false" customHeight="true" outlineLevel="0" collapsed="false">
      <c r="B38" s="76"/>
      <c r="C38" s="78"/>
      <c r="D38" s="78"/>
      <c r="E38" s="78"/>
      <c r="F38" s="78"/>
      <c r="G38" s="78"/>
      <c r="H38" s="78"/>
      <c r="I38" s="78"/>
      <c r="J38" s="91"/>
    </row>
    <row r="39" customFormat="false" ht="18" hidden="false" customHeight="true" outlineLevel="0" collapsed="false">
      <c r="B39" s="76"/>
      <c r="C39" s="78"/>
      <c r="D39" s="78"/>
      <c r="E39" s="78"/>
      <c r="F39" s="78"/>
      <c r="G39" s="78"/>
      <c r="H39" s="78"/>
      <c r="I39" s="78"/>
      <c r="J39" s="91"/>
    </row>
    <row r="40" customFormat="false" ht="18" hidden="false" customHeight="true" outlineLevel="0" collapsed="false">
      <c r="B40" s="76"/>
      <c r="C40" s="78"/>
      <c r="D40" s="78"/>
      <c r="E40" s="78"/>
      <c r="F40" s="78"/>
      <c r="G40" s="78"/>
      <c r="H40" s="78"/>
      <c r="I40" s="78"/>
      <c r="J40" s="91"/>
    </row>
    <row r="41" customFormat="false" ht="18" hidden="false" customHeight="true" outlineLevel="0" collapsed="false">
      <c r="B41" s="24"/>
      <c r="C41" s="25"/>
      <c r="D41" s="25"/>
      <c r="E41" s="25"/>
      <c r="F41" s="25"/>
      <c r="G41" s="25"/>
      <c r="H41" s="25"/>
      <c r="I41" s="25"/>
      <c r="J41" s="26"/>
    </row>
    <row r="42" customFormat="false" ht="14.25" hidden="false" customHeight="true" outlineLevel="0" collapsed="false"/>
    <row r="43" customFormat="false" ht="2.25" hidden="false" customHeight="true" outlineLevel="0" collapsed="false"/>
  </sheetData>
  <printOptions headings="false" gridLines="false" gridLinesSet="true" horizontalCentered="true" verticalCentered="true"/>
  <pageMargins left="0.240277777777778" right="0.270138888888889" top="0.354166666666667" bottom="0.43333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pane xSplit="0" ySplit="10" topLeftCell="A108" activePane="bottomLeft" state="frozen"/>
      <selection pane="topLeft" activeCell="A1" activeCellId="0" sqref="A1"/>
      <selection pane="bottomLeft" activeCell="H115" activeCellId="0" sqref="H115"/>
    </sheetView>
  </sheetViews>
  <sheetFormatPr defaultRowHeight="12.75" zeroHeight="false" outlineLevelRow="0" outlineLevelCol="0"/>
  <cols>
    <col collapsed="false" customWidth="true" hidden="false" outlineLevel="0" max="1" min="1" style="92" width="4.14"/>
    <col collapsed="false" customWidth="true" hidden="false" outlineLevel="0" max="2" min="2" style="93" width="5.01"/>
    <col collapsed="false" customWidth="true" hidden="false" outlineLevel="0" max="3" min="3" style="94" width="13.01"/>
    <col collapsed="false" customWidth="true" hidden="false" outlineLevel="0" max="4" min="4" style="95" width="35.71"/>
    <col collapsed="false" customWidth="true" hidden="false" outlineLevel="0" max="5" min="5" style="96" width="10.71"/>
    <col collapsed="false" customWidth="true" hidden="false" outlineLevel="0" max="6" min="6" style="97" width="5.28"/>
    <col collapsed="false" customWidth="true" hidden="false" outlineLevel="0" max="7" min="7" style="98" width="7.86"/>
    <col collapsed="false" customWidth="true" hidden="false" outlineLevel="0" max="8" min="8" style="98" width="6.86"/>
    <col collapsed="false" customWidth="true" hidden="false" outlineLevel="0" max="9" min="9" style="97" width="3.57"/>
    <col collapsed="false" customWidth="true" hidden="false" outlineLevel="0" max="1025" min="10" style="99" width="9.14"/>
  </cols>
  <sheetData>
    <row r="1" s="99" customFormat="true" ht="12.75" hidden="false" customHeight="false" outlineLevel="0" collapsed="false">
      <c r="A1" s="100" t="s">
        <v>63</v>
      </c>
      <c r="E1" s="100" t="s">
        <v>64</v>
      </c>
      <c r="G1" s="101"/>
      <c r="H1" s="101"/>
    </row>
    <row r="2" s="99" customFormat="true" ht="12.75" hidden="false" customHeight="false" outlineLevel="0" collapsed="false">
      <c r="A2" s="100" t="s">
        <v>65</v>
      </c>
      <c r="E2" s="100" t="s">
        <v>66</v>
      </c>
      <c r="G2" s="101"/>
      <c r="H2" s="101"/>
    </row>
    <row r="3" s="99" customFormat="true" ht="12.75" hidden="false" customHeight="false" outlineLevel="0" collapsed="false">
      <c r="A3" s="100" t="s">
        <v>67</v>
      </c>
      <c r="E3" s="100" t="s">
        <v>68</v>
      </c>
      <c r="G3" s="101"/>
      <c r="H3" s="101"/>
    </row>
    <row r="4" s="99" customFormat="true" ht="12.75" hidden="false" customHeight="false" outlineLevel="0" collapsed="false">
      <c r="E4" s="102"/>
      <c r="F4" s="102"/>
      <c r="G4" s="102"/>
    </row>
    <row r="5" s="99" customFormat="true" ht="12.75" hidden="false" customHeight="false" outlineLevel="0" collapsed="false">
      <c r="A5" s="100" t="s">
        <v>1</v>
      </c>
      <c r="E5" s="103"/>
      <c r="F5" s="102"/>
      <c r="G5" s="102"/>
    </row>
    <row r="6" s="99" customFormat="true" ht="12.75" hidden="false" customHeight="false" outlineLevel="0" collapsed="false">
      <c r="A6" s="100" t="s">
        <v>4</v>
      </c>
      <c r="E6" s="103"/>
      <c r="F6" s="102"/>
      <c r="G6" s="102"/>
    </row>
    <row r="7" s="99" customFormat="true" ht="12.75" hidden="false" customHeight="false" outlineLevel="0" collapsed="false">
      <c r="A7" s="100"/>
      <c r="E7" s="102"/>
      <c r="F7" s="102"/>
      <c r="G7" s="102"/>
    </row>
    <row r="8" s="99" customFormat="true" ht="14.25" hidden="false" customHeight="false" outlineLevel="0" collapsed="false">
      <c r="B8" s="104"/>
      <c r="C8" s="105"/>
      <c r="D8" s="106" t="s">
        <v>69</v>
      </c>
      <c r="E8" s="107"/>
      <c r="G8" s="101"/>
      <c r="H8" s="101"/>
    </row>
    <row r="9" customFormat="false" ht="13.5" hidden="false" customHeight="false" outlineLevel="0" collapsed="false">
      <c r="A9" s="108" t="s">
        <v>70</v>
      </c>
      <c r="B9" s="109" t="s">
        <v>71</v>
      </c>
      <c r="C9" s="109" t="s">
        <v>72</v>
      </c>
      <c r="D9" s="109" t="s">
        <v>73</v>
      </c>
      <c r="E9" s="109" t="s">
        <v>74</v>
      </c>
      <c r="F9" s="109" t="s">
        <v>75</v>
      </c>
      <c r="G9" s="109" t="s">
        <v>76</v>
      </c>
      <c r="H9" s="109" t="s">
        <v>77</v>
      </c>
      <c r="I9" s="110" t="s">
        <v>78</v>
      </c>
    </row>
    <row r="10" customFormat="false" ht="13.5" hidden="false" customHeight="false" outlineLevel="0" collapsed="false">
      <c r="A10" s="111" t="s">
        <v>79</v>
      </c>
      <c r="B10" s="112" t="s">
        <v>80</v>
      </c>
      <c r="C10" s="113"/>
      <c r="D10" s="112" t="s">
        <v>81</v>
      </c>
      <c r="E10" s="112" t="s">
        <v>82</v>
      </c>
      <c r="F10" s="112" t="s">
        <v>83</v>
      </c>
      <c r="G10" s="112" t="s">
        <v>84</v>
      </c>
      <c r="H10" s="112"/>
      <c r="I10" s="114" t="s">
        <v>85</v>
      </c>
    </row>
    <row r="11" customFormat="false" ht="13.5" hidden="false" customHeight="false" outlineLevel="0" collapsed="false">
      <c r="A11" s="115"/>
      <c r="B11" s="116"/>
      <c r="C11" s="117"/>
      <c r="D11" s="118"/>
      <c r="E11" s="119"/>
      <c r="F11" s="120"/>
      <c r="G11" s="121"/>
      <c r="H11" s="121"/>
      <c r="I11" s="120"/>
    </row>
    <row r="12" customFormat="false" ht="12.75" hidden="false" customHeight="false" outlineLevel="0" collapsed="false">
      <c r="A12" s="115"/>
      <c r="B12" s="122" t="s">
        <v>86</v>
      </c>
      <c r="C12" s="117"/>
      <c r="D12" s="118"/>
      <c r="E12" s="119"/>
      <c r="F12" s="120"/>
      <c r="G12" s="121"/>
      <c r="H12" s="121"/>
      <c r="I12" s="120"/>
    </row>
    <row r="13" customFormat="false" ht="12.75" hidden="false" customHeight="false" outlineLevel="0" collapsed="false">
      <c r="A13" s="115"/>
      <c r="B13" s="117" t="s">
        <v>87</v>
      </c>
      <c r="C13" s="117"/>
      <c r="D13" s="118"/>
      <c r="E13" s="119"/>
      <c r="F13" s="120"/>
      <c r="G13" s="121"/>
      <c r="H13" s="121"/>
      <c r="I13" s="120"/>
    </row>
    <row r="14" customFormat="false" ht="12.75" hidden="false" customHeight="false" outlineLevel="0" collapsed="false">
      <c r="A14" s="115" t="n">
        <v>47</v>
      </c>
      <c r="B14" s="116" t="s">
        <v>88</v>
      </c>
      <c r="C14" s="117" t="s">
        <v>89</v>
      </c>
      <c r="D14" s="118" t="s">
        <v>90</v>
      </c>
      <c r="E14" s="119" t="n">
        <v>260.126</v>
      </c>
      <c r="F14" s="120" t="s">
        <v>91</v>
      </c>
      <c r="G14" s="121"/>
      <c r="H14" s="121" t="n">
        <f aca="false">ROUND(E14*G14, 2)</f>
        <v>0</v>
      </c>
      <c r="I14" s="120" t="n">
        <v>20</v>
      </c>
    </row>
    <row r="15" customFormat="false" ht="25.5" hidden="false" customHeight="false" outlineLevel="0" collapsed="false">
      <c r="A15" s="115"/>
      <c r="B15" s="116"/>
      <c r="C15" s="117"/>
      <c r="D15" s="118" t="s">
        <v>92</v>
      </c>
      <c r="E15" s="119"/>
      <c r="F15" s="120"/>
      <c r="G15" s="121"/>
      <c r="H15" s="121"/>
      <c r="I15" s="120"/>
    </row>
    <row r="16" customFormat="false" ht="25.5" hidden="false" customHeight="false" outlineLevel="0" collapsed="false">
      <c r="A16" s="115"/>
      <c r="B16" s="116"/>
      <c r="C16" s="117"/>
      <c r="D16" s="118" t="s">
        <v>93</v>
      </c>
      <c r="E16" s="119"/>
      <c r="F16" s="120"/>
      <c r="G16" s="121"/>
      <c r="H16" s="121"/>
      <c r="I16" s="120"/>
    </row>
    <row r="17" customFormat="false" ht="12.75" hidden="false" customHeight="false" outlineLevel="0" collapsed="false">
      <c r="A17" s="115" t="n">
        <v>48</v>
      </c>
      <c r="B17" s="116" t="s">
        <v>94</v>
      </c>
      <c r="C17" s="117" t="s">
        <v>95</v>
      </c>
      <c r="D17" s="118" t="s">
        <v>96</v>
      </c>
      <c r="E17" s="119" t="n">
        <v>141.116</v>
      </c>
      <c r="F17" s="120" t="s">
        <v>97</v>
      </c>
      <c r="G17" s="121"/>
      <c r="H17" s="121" t="n">
        <f aca="false">ROUND(E17*G17, 2)</f>
        <v>0</v>
      </c>
      <c r="I17" s="120" t="n">
        <v>20</v>
      </c>
    </row>
    <row r="18" customFormat="false" ht="12.75" hidden="false" customHeight="false" outlineLevel="0" collapsed="false">
      <c r="A18" s="115"/>
      <c r="B18" s="116"/>
      <c r="C18" s="117"/>
      <c r="D18" s="118" t="s">
        <v>98</v>
      </c>
      <c r="E18" s="119"/>
      <c r="F18" s="120"/>
      <c r="G18" s="121"/>
      <c r="H18" s="121"/>
      <c r="I18" s="120"/>
    </row>
    <row r="19" customFormat="false" ht="12.75" hidden="false" customHeight="false" outlineLevel="0" collapsed="false">
      <c r="A19" s="115" t="n">
        <v>49</v>
      </c>
      <c r="B19" s="116" t="s">
        <v>94</v>
      </c>
      <c r="C19" s="117" t="s">
        <v>99</v>
      </c>
      <c r="D19" s="118" t="s">
        <v>100</v>
      </c>
      <c r="E19" s="119" t="n">
        <v>124.213</v>
      </c>
      <c r="F19" s="120" t="s">
        <v>97</v>
      </c>
      <c r="G19" s="121"/>
      <c r="H19" s="121" t="n">
        <f aca="false">ROUND(E19*G19, 2)</f>
        <v>0</v>
      </c>
      <c r="I19" s="120" t="n">
        <v>20</v>
      </c>
    </row>
    <row r="20" customFormat="false" ht="12.75" hidden="false" customHeight="false" outlineLevel="0" collapsed="false">
      <c r="A20" s="115"/>
      <c r="B20" s="116"/>
      <c r="C20" s="117"/>
      <c r="D20" s="118" t="s">
        <v>101</v>
      </c>
      <c r="E20" s="119"/>
      <c r="F20" s="120"/>
      <c r="G20" s="121"/>
      <c r="H20" s="121"/>
      <c r="I20" s="120"/>
    </row>
    <row r="21" customFormat="false" ht="25.5" hidden="false" customHeight="false" outlineLevel="0" collapsed="false">
      <c r="A21" s="115" t="n">
        <v>50</v>
      </c>
      <c r="B21" s="116" t="s">
        <v>88</v>
      </c>
      <c r="C21" s="117" t="s">
        <v>102</v>
      </c>
      <c r="D21" s="118" t="s">
        <v>103</v>
      </c>
      <c r="E21" s="119" t="n">
        <v>18.6</v>
      </c>
      <c r="F21" s="120" t="s">
        <v>91</v>
      </c>
      <c r="G21" s="121"/>
      <c r="H21" s="121" t="n">
        <f aca="false">ROUND(E21*G21, 2)</f>
        <v>0</v>
      </c>
      <c r="I21" s="120" t="n">
        <v>20</v>
      </c>
    </row>
    <row r="22" customFormat="false" ht="12.75" hidden="false" customHeight="false" outlineLevel="0" collapsed="false">
      <c r="A22" s="115"/>
      <c r="B22" s="116"/>
      <c r="C22" s="117"/>
      <c r="D22" s="118" t="s">
        <v>104</v>
      </c>
      <c r="E22" s="119"/>
      <c r="F22" s="120"/>
      <c r="G22" s="121"/>
      <c r="H22" s="121"/>
      <c r="I22" s="120"/>
    </row>
    <row r="23" customFormat="false" ht="12.75" hidden="false" customHeight="false" outlineLevel="0" collapsed="false">
      <c r="A23" s="115"/>
      <c r="B23" s="116"/>
      <c r="C23" s="117"/>
      <c r="D23" s="123" t="s">
        <v>105</v>
      </c>
      <c r="E23" s="124" t="n">
        <f aca="false">H23</f>
        <v>0</v>
      </c>
      <c r="F23" s="120"/>
      <c r="G23" s="121"/>
      <c r="H23" s="124" t="n">
        <f aca="false">SUM(H14:H22)</f>
        <v>0</v>
      </c>
      <c r="I23" s="120"/>
    </row>
    <row r="24" customFormat="false" ht="12.75" hidden="false" customHeight="false" outlineLevel="0" collapsed="false">
      <c r="A24" s="115"/>
      <c r="B24" s="116"/>
      <c r="C24" s="117"/>
      <c r="D24" s="118"/>
      <c r="E24" s="119"/>
      <c r="F24" s="120"/>
      <c r="G24" s="121"/>
      <c r="H24" s="121"/>
      <c r="I24" s="120"/>
    </row>
    <row r="25" customFormat="false" ht="12.75" hidden="false" customHeight="false" outlineLevel="0" collapsed="false">
      <c r="A25" s="115"/>
      <c r="B25" s="117" t="s">
        <v>106</v>
      </c>
      <c r="C25" s="117"/>
      <c r="D25" s="118"/>
      <c r="E25" s="119"/>
      <c r="F25" s="120"/>
      <c r="G25" s="121"/>
      <c r="H25" s="121"/>
      <c r="I25" s="120"/>
    </row>
    <row r="26" customFormat="false" ht="25.5" hidden="false" customHeight="false" outlineLevel="0" collapsed="false">
      <c r="A26" s="115" t="n">
        <v>110</v>
      </c>
      <c r="B26" s="116" t="s">
        <v>107</v>
      </c>
      <c r="C26" s="117" t="s">
        <v>108</v>
      </c>
      <c r="D26" s="118" t="s">
        <v>109</v>
      </c>
      <c r="E26" s="119" t="n">
        <v>13.8</v>
      </c>
      <c r="F26" s="120" t="s">
        <v>110</v>
      </c>
      <c r="G26" s="121"/>
      <c r="H26" s="121" t="n">
        <f aca="false">ROUND(E26*G26, 2)</f>
        <v>0</v>
      </c>
      <c r="I26" s="120" t="n">
        <v>20</v>
      </c>
    </row>
    <row r="27" customFormat="false" ht="25.5" hidden="false" customHeight="false" outlineLevel="0" collapsed="false">
      <c r="A27" s="115"/>
      <c r="B27" s="116"/>
      <c r="C27" s="117"/>
      <c r="D27" s="118" t="s">
        <v>111</v>
      </c>
      <c r="E27" s="119"/>
      <c r="F27" s="120"/>
      <c r="G27" s="121"/>
      <c r="H27" s="121"/>
      <c r="I27" s="120"/>
    </row>
    <row r="28" customFormat="false" ht="25.5" hidden="false" customHeight="false" outlineLevel="0" collapsed="false">
      <c r="A28" s="115" t="n">
        <v>111</v>
      </c>
      <c r="B28" s="116" t="s">
        <v>107</v>
      </c>
      <c r="C28" s="117" t="s">
        <v>112</v>
      </c>
      <c r="D28" s="118" t="s">
        <v>113</v>
      </c>
      <c r="E28" s="119" t="n">
        <v>65.8</v>
      </c>
      <c r="F28" s="120" t="s">
        <v>110</v>
      </c>
      <c r="G28" s="121"/>
      <c r="H28" s="121" t="n">
        <f aca="false">ROUND(E28*G28, 2)</f>
        <v>0</v>
      </c>
      <c r="I28" s="120" t="n">
        <v>20</v>
      </c>
    </row>
    <row r="29" customFormat="false" ht="12.75" hidden="false" customHeight="false" outlineLevel="0" collapsed="false">
      <c r="A29" s="115"/>
      <c r="B29" s="116"/>
      <c r="C29" s="117"/>
      <c r="D29" s="118" t="s">
        <v>114</v>
      </c>
      <c r="E29" s="119"/>
      <c r="F29" s="120"/>
      <c r="G29" s="121"/>
      <c r="H29" s="121"/>
      <c r="I29" s="120"/>
    </row>
    <row r="30" customFormat="false" ht="25.5" hidden="false" customHeight="false" outlineLevel="0" collapsed="false">
      <c r="A30" s="115" t="n">
        <v>112</v>
      </c>
      <c r="B30" s="116" t="s">
        <v>107</v>
      </c>
      <c r="C30" s="117" t="s">
        <v>115</v>
      </c>
      <c r="D30" s="118" t="s">
        <v>116</v>
      </c>
      <c r="E30" s="119" t="n">
        <v>13.8</v>
      </c>
      <c r="F30" s="120" t="s">
        <v>110</v>
      </c>
      <c r="G30" s="121"/>
      <c r="H30" s="121" t="n">
        <f aca="false">ROUND(E30*G30, 2)</f>
        <v>0</v>
      </c>
      <c r="I30" s="120" t="n">
        <v>20</v>
      </c>
    </row>
    <row r="31" customFormat="false" ht="25.5" hidden="false" customHeight="false" outlineLevel="0" collapsed="false">
      <c r="A31" s="115"/>
      <c r="B31" s="116"/>
      <c r="C31" s="117"/>
      <c r="D31" s="118" t="s">
        <v>111</v>
      </c>
      <c r="E31" s="119"/>
      <c r="F31" s="120"/>
      <c r="G31" s="121"/>
      <c r="H31" s="121"/>
      <c r="I31" s="120"/>
    </row>
    <row r="32" customFormat="false" ht="25.5" hidden="false" customHeight="false" outlineLevel="0" collapsed="false">
      <c r="A32" s="115" t="n">
        <v>113</v>
      </c>
      <c r="B32" s="116" t="s">
        <v>107</v>
      </c>
      <c r="C32" s="117" t="s">
        <v>117</v>
      </c>
      <c r="D32" s="118" t="s">
        <v>118</v>
      </c>
      <c r="E32" s="119" t="n">
        <v>65.8</v>
      </c>
      <c r="F32" s="120" t="s">
        <v>110</v>
      </c>
      <c r="G32" s="121"/>
      <c r="H32" s="121" t="n">
        <f aca="false">ROUND(E32*G32, 2)</f>
        <v>0</v>
      </c>
      <c r="I32" s="120" t="n">
        <v>20</v>
      </c>
    </row>
    <row r="33" customFormat="false" ht="12.75" hidden="false" customHeight="false" outlineLevel="0" collapsed="false">
      <c r="A33" s="115"/>
      <c r="B33" s="116"/>
      <c r="C33" s="117"/>
      <c r="D33" s="118" t="s">
        <v>114</v>
      </c>
      <c r="E33" s="119"/>
      <c r="F33" s="120"/>
      <c r="G33" s="121"/>
      <c r="H33" s="121"/>
      <c r="I33" s="120"/>
    </row>
    <row r="34" customFormat="false" ht="25.5" hidden="false" customHeight="false" outlineLevel="0" collapsed="false">
      <c r="A34" s="115" t="n">
        <v>114</v>
      </c>
      <c r="B34" s="116" t="s">
        <v>94</v>
      </c>
      <c r="C34" s="117" t="s">
        <v>119</v>
      </c>
      <c r="D34" s="118" t="s">
        <v>120</v>
      </c>
      <c r="E34" s="119" t="n">
        <v>1.629</v>
      </c>
      <c r="F34" s="120" t="s">
        <v>121</v>
      </c>
      <c r="G34" s="121"/>
      <c r="H34" s="121" t="n">
        <f aca="false">ROUND(E34*G34, 2)</f>
        <v>0</v>
      </c>
      <c r="I34" s="120" t="n">
        <v>20</v>
      </c>
    </row>
    <row r="35" customFormat="false" ht="12.75" hidden="false" customHeight="false" outlineLevel="0" collapsed="false">
      <c r="A35" s="115"/>
      <c r="B35" s="116"/>
      <c r="C35" s="117"/>
      <c r="D35" s="118" t="s">
        <v>122</v>
      </c>
      <c r="E35" s="119"/>
      <c r="F35" s="120"/>
      <c r="G35" s="121"/>
      <c r="H35" s="121"/>
      <c r="I35" s="120"/>
    </row>
    <row r="36" customFormat="false" ht="12.75" hidden="false" customHeight="false" outlineLevel="0" collapsed="false">
      <c r="A36" s="115" t="n">
        <v>115</v>
      </c>
      <c r="B36" s="116" t="s">
        <v>94</v>
      </c>
      <c r="C36" s="117" t="s">
        <v>123</v>
      </c>
      <c r="D36" s="118" t="s">
        <v>124</v>
      </c>
      <c r="E36" s="119" t="n">
        <v>0.114</v>
      </c>
      <c r="F36" s="120" t="s">
        <v>121</v>
      </c>
      <c r="G36" s="121"/>
      <c r="H36" s="121" t="n">
        <f aca="false">ROUND(E36*G36, 2)</f>
        <v>0</v>
      </c>
      <c r="I36" s="120" t="n">
        <v>20</v>
      </c>
    </row>
    <row r="37" customFormat="false" ht="25.5" hidden="false" customHeight="false" outlineLevel="0" collapsed="false">
      <c r="A37" s="115"/>
      <c r="B37" s="116"/>
      <c r="C37" s="117"/>
      <c r="D37" s="118" t="s">
        <v>125</v>
      </c>
      <c r="E37" s="119"/>
      <c r="F37" s="120"/>
      <c r="G37" s="121"/>
      <c r="H37" s="121"/>
      <c r="I37" s="120"/>
    </row>
    <row r="38" customFormat="false" ht="25.5" hidden="false" customHeight="false" outlineLevel="0" collapsed="false">
      <c r="A38" s="115" t="n">
        <v>116</v>
      </c>
      <c r="B38" s="116" t="s">
        <v>107</v>
      </c>
      <c r="C38" s="117" t="s">
        <v>126</v>
      </c>
      <c r="D38" s="118" t="s">
        <v>127</v>
      </c>
      <c r="E38" s="119" t="n">
        <v>237.245</v>
      </c>
      <c r="F38" s="120" t="s">
        <v>91</v>
      </c>
      <c r="G38" s="121"/>
      <c r="H38" s="121" t="n">
        <f aca="false">ROUND(E38*G38, 2)</f>
        <v>0</v>
      </c>
      <c r="I38" s="120" t="n">
        <v>20</v>
      </c>
    </row>
    <row r="39" customFormat="false" ht="12.75" hidden="false" customHeight="false" outlineLevel="0" collapsed="false">
      <c r="A39" s="115" t="n">
        <v>117</v>
      </c>
      <c r="B39" s="116" t="s">
        <v>107</v>
      </c>
      <c r="C39" s="117" t="s">
        <v>128</v>
      </c>
      <c r="D39" s="118" t="s">
        <v>129</v>
      </c>
      <c r="E39" s="119" t="n">
        <v>237.245</v>
      </c>
      <c r="F39" s="120" t="s">
        <v>91</v>
      </c>
      <c r="G39" s="121"/>
      <c r="H39" s="121" t="n">
        <f aca="false">ROUND(E39*G39, 2)</f>
        <v>0</v>
      </c>
      <c r="I39" s="120" t="n">
        <v>20</v>
      </c>
    </row>
    <row r="40" customFormat="false" ht="12.75" hidden="false" customHeight="false" outlineLevel="0" collapsed="false">
      <c r="A40" s="115" t="n">
        <v>118</v>
      </c>
      <c r="B40" s="116" t="s">
        <v>94</v>
      </c>
      <c r="C40" s="117" t="s">
        <v>130</v>
      </c>
      <c r="D40" s="118" t="s">
        <v>131</v>
      </c>
      <c r="E40" s="119" t="n">
        <v>2.217</v>
      </c>
      <c r="F40" s="120" t="s">
        <v>121</v>
      </c>
      <c r="G40" s="121"/>
      <c r="H40" s="121" t="n">
        <f aca="false">ROUND(E40*G40, 2)</f>
        <v>0</v>
      </c>
      <c r="I40" s="120" t="n">
        <v>20</v>
      </c>
    </row>
    <row r="41" customFormat="false" ht="25.5" hidden="false" customHeight="false" outlineLevel="0" collapsed="false">
      <c r="A41" s="115"/>
      <c r="B41" s="116"/>
      <c r="C41" s="117"/>
      <c r="D41" s="118" t="s">
        <v>132</v>
      </c>
      <c r="E41" s="119"/>
      <c r="F41" s="120"/>
      <c r="G41" s="121"/>
      <c r="H41" s="121"/>
      <c r="I41" s="120"/>
    </row>
    <row r="42" customFormat="false" ht="25.5" hidden="false" customHeight="false" outlineLevel="0" collapsed="false">
      <c r="A42" s="115"/>
      <c r="B42" s="116"/>
      <c r="C42" s="117"/>
      <c r="D42" s="118" t="s">
        <v>133</v>
      </c>
      <c r="E42" s="119"/>
      <c r="F42" s="120"/>
      <c r="G42" s="121"/>
      <c r="H42" s="121"/>
      <c r="I42" s="120"/>
    </row>
    <row r="43" customFormat="false" ht="25.5" hidden="false" customHeight="false" outlineLevel="0" collapsed="false">
      <c r="A43" s="115" t="n">
        <v>119</v>
      </c>
      <c r="B43" s="116" t="s">
        <v>107</v>
      </c>
      <c r="C43" s="117" t="s">
        <v>134</v>
      </c>
      <c r="D43" s="118" t="s">
        <v>135</v>
      </c>
      <c r="E43" s="119" t="n">
        <v>237.245</v>
      </c>
      <c r="F43" s="120" t="s">
        <v>91</v>
      </c>
      <c r="G43" s="121"/>
      <c r="H43" s="121" t="n">
        <f aca="false">ROUND(E43*G43, 2)</f>
        <v>0</v>
      </c>
      <c r="I43" s="120" t="n">
        <v>20</v>
      </c>
    </row>
    <row r="44" customFormat="false" ht="25.5" hidden="false" customHeight="false" outlineLevel="0" collapsed="false">
      <c r="A44" s="115" t="n">
        <v>120</v>
      </c>
      <c r="B44" s="116" t="s">
        <v>107</v>
      </c>
      <c r="C44" s="117" t="s">
        <v>136</v>
      </c>
      <c r="D44" s="118" t="s">
        <v>137</v>
      </c>
      <c r="E44" s="119" t="n">
        <v>3.96</v>
      </c>
      <c r="F44" s="120" t="s">
        <v>138</v>
      </c>
      <c r="G44" s="121"/>
      <c r="H44" s="121" t="n">
        <f aca="false">ROUND(E44*G44, 2)</f>
        <v>0</v>
      </c>
      <c r="I44" s="120" t="n">
        <v>20</v>
      </c>
    </row>
    <row r="45" customFormat="false" ht="12.75" hidden="false" customHeight="false" outlineLevel="0" collapsed="false">
      <c r="A45" s="115"/>
      <c r="B45" s="116"/>
      <c r="C45" s="117"/>
      <c r="D45" s="118" t="s">
        <v>139</v>
      </c>
      <c r="E45" s="119"/>
      <c r="F45" s="120"/>
      <c r="G45" s="121"/>
      <c r="H45" s="121"/>
      <c r="I45" s="120"/>
    </row>
    <row r="46" customFormat="false" ht="25.5" hidden="false" customHeight="false" outlineLevel="0" collapsed="false">
      <c r="A46" s="115" t="n">
        <v>121</v>
      </c>
      <c r="B46" s="116" t="s">
        <v>107</v>
      </c>
      <c r="C46" s="117" t="s">
        <v>140</v>
      </c>
      <c r="D46" s="118" t="s">
        <v>141</v>
      </c>
      <c r="E46" s="119" t="n">
        <v>39.466</v>
      </c>
      <c r="F46" s="120" t="s">
        <v>142</v>
      </c>
      <c r="G46" s="121"/>
      <c r="H46" s="121" t="n">
        <f aca="false">ROUND(E46*G46, 2)</f>
        <v>0</v>
      </c>
      <c r="I46" s="120" t="n">
        <v>20</v>
      </c>
    </row>
    <row r="47" customFormat="false" ht="12.75" hidden="false" customHeight="false" outlineLevel="0" collapsed="false">
      <c r="A47" s="115"/>
      <c r="B47" s="116"/>
      <c r="C47" s="117"/>
      <c r="D47" s="123" t="s">
        <v>143</v>
      </c>
      <c r="E47" s="124" t="n">
        <f aca="false">H47</f>
        <v>0</v>
      </c>
      <c r="F47" s="120"/>
      <c r="G47" s="121"/>
      <c r="H47" s="124" t="n">
        <f aca="false">SUM(H26:H46)</f>
        <v>0</v>
      </c>
      <c r="I47" s="120"/>
    </row>
    <row r="48" customFormat="false" ht="12.75" hidden="false" customHeight="false" outlineLevel="0" collapsed="false">
      <c r="A48" s="115"/>
      <c r="B48" s="116"/>
      <c r="C48" s="117"/>
      <c r="D48" s="118"/>
      <c r="E48" s="119"/>
      <c r="F48" s="120"/>
      <c r="G48" s="121"/>
      <c r="H48" s="121"/>
      <c r="I48" s="120"/>
    </row>
    <row r="49" customFormat="false" ht="12.75" hidden="false" customHeight="false" outlineLevel="0" collapsed="false">
      <c r="A49" s="115"/>
      <c r="B49" s="117" t="s">
        <v>144</v>
      </c>
      <c r="C49" s="117"/>
      <c r="D49" s="118"/>
      <c r="E49" s="119"/>
      <c r="F49" s="120"/>
      <c r="G49" s="121"/>
      <c r="H49" s="121"/>
      <c r="I49" s="120"/>
    </row>
    <row r="50" customFormat="false" ht="25.5" hidden="false" customHeight="false" outlineLevel="0" collapsed="false">
      <c r="A50" s="115" t="n">
        <v>125</v>
      </c>
      <c r="B50" s="116" t="s">
        <v>145</v>
      </c>
      <c r="C50" s="117" t="s">
        <v>146</v>
      </c>
      <c r="D50" s="118" t="s">
        <v>147</v>
      </c>
      <c r="E50" s="119" t="n">
        <v>4.8</v>
      </c>
      <c r="F50" s="120" t="s">
        <v>110</v>
      </c>
      <c r="G50" s="121"/>
      <c r="H50" s="121" t="n">
        <f aca="false">ROUND(E50*G50, 2)</f>
        <v>0</v>
      </c>
      <c r="I50" s="120" t="n">
        <v>20</v>
      </c>
    </row>
    <row r="51" customFormat="false" ht="25.5" hidden="false" customHeight="false" outlineLevel="0" collapsed="false">
      <c r="A51" s="115" t="n">
        <v>126</v>
      </c>
      <c r="B51" s="116" t="s">
        <v>145</v>
      </c>
      <c r="C51" s="117" t="s">
        <v>148</v>
      </c>
      <c r="D51" s="118" t="s">
        <v>149</v>
      </c>
      <c r="E51" s="119" t="n">
        <v>4.8</v>
      </c>
      <c r="F51" s="120" t="s">
        <v>110</v>
      </c>
      <c r="G51" s="121"/>
      <c r="H51" s="121" t="n">
        <f aca="false">ROUND(E51*G51, 2)</f>
        <v>0</v>
      </c>
      <c r="I51" s="120" t="n">
        <v>20</v>
      </c>
    </row>
    <row r="52" customFormat="false" ht="25.5" hidden="false" customHeight="false" outlineLevel="0" collapsed="false">
      <c r="A52" s="115" t="n">
        <v>127</v>
      </c>
      <c r="B52" s="116" t="s">
        <v>145</v>
      </c>
      <c r="C52" s="117" t="s">
        <v>150</v>
      </c>
      <c r="D52" s="118" t="s">
        <v>151</v>
      </c>
      <c r="E52" s="119" t="n">
        <v>2.178</v>
      </c>
      <c r="F52" s="120" t="s">
        <v>91</v>
      </c>
      <c r="G52" s="121"/>
      <c r="H52" s="121" t="n">
        <f aca="false">ROUND(E52*G52, 2)</f>
        <v>0</v>
      </c>
      <c r="I52" s="120" t="n">
        <v>20</v>
      </c>
    </row>
    <row r="53" customFormat="false" ht="12.75" hidden="false" customHeight="false" outlineLevel="0" collapsed="false">
      <c r="A53" s="115"/>
      <c r="B53" s="116"/>
      <c r="C53" s="117"/>
      <c r="D53" s="118" t="s">
        <v>152</v>
      </c>
      <c r="E53" s="119"/>
      <c r="F53" s="120"/>
      <c r="G53" s="121"/>
      <c r="H53" s="121"/>
      <c r="I53" s="120"/>
    </row>
    <row r="54" customFormat="false" ht="25.5" hidden="false" customHeight="false" outlineLevel="0" collapsed="false">
      <c r="A54" s="115" t="n">
        <v>128</v>
      </c>
      <c r="B54" s="116" t="s">
        <v>145</v>
      </c>
      <c r="C54" s="117" t="s">
        <v>153</v>
      </c>
      <c r="D54" s="118" t="s">
        <v>154</v>
      </c>
      <c r="E54" s="119" t="n">
        <v>2.059</v>
      </c>
      <c r="F54" s="120" t="s">
        <v>91</v>
      </c>
      <c r="G54" s="121"/>
      <c r="H54" s="121" t="n">
        <f aca="false">ROUND(E54*G54, 2)</f>
        <v>0</v>
      </c>
      <c r="I54" s="120" t="n">
        <v>20</v>
      </c>
    </row>
    <row r="55" customFormat="false" ht="12.75" hidden="false" customHeight="false" outlineLevel="0" collapsed="false">
      <c r="A55" s="115"/>
      <c r="B55" s="116"/>
      <c r="C55" s="117"/>
      <c r="D55" s="118" t="s">
        <v>155</v>
      </c>
      <c r="E55" s="119"/>
      <c r="F55" s="120"/>
      <c r="G55" s="121"/>
      <c r="H55" s="121"/>
      <c r="I55" s="120"/>
    </row>
    <row r="56" customFormat="false" ht="25.5" hidden="false" customHeight="false" outlineLevel="0" collapsed="false">
      <c r="A56" s="115" t="n">
        <v>129</v>
      </c>
      <c r="B56" s="116" t="s">
        <v>145</v>
      </c>
      <c r="C56" s="117" t="s">
        <v>156</v>
      </c>
      <c r="D56" s="118" t="s">
        <v>157</v>
      </c>
      <c r="E56" s="119" t="n">
        <v>50.8</v>
      </c>
      <c r="F56" s="120" t="s">
        <v>110</v>
      </c>
      <c r="G56" s="121"/>
      <c r="H56" s="121" t="n">
        <f aca="false">ROUND(E56*G56, 2)</f>
        <v>0</v>
      </c>
      <c r="I56" s="120" t="n">
        <v>20</v>
      </c>
    </row>
    <row r="57" customFormat="false" ht="25.5" hidden="false" customHeight="false" outlineLevel="0" collapsed="false">
      <c r="A57" s="115" t="n">
        <v>130</v>
      </c>
      <c r="B57" s="116" t="s">
        <v>145</v>
      </c>
      <c r="C57" s="117" t="s">
        <v>158</v>
      </c>
      <c r="D57" s="118" t="s">
        <v>159</v>
      </c>
      <c r="E57" s="119" t="n">
        <v>8</v>
      </c>
      <c r="F57" s="120" t="s">
        <v>160</v>
      </c>
      <c r="G57" s="121"/>
      <c r="H57" s="121" t="n">
        <f aca="false">ROUND(E57*G57, 2)</f>
        <v>0</v>
      </c>
      <c r="I57" s="120" t="n">
        <v>20</v>
      </c>
    </row>
    <row r="58" customFormat="false" ht="12.75" hidden="false" customHeight="false" outlineLevel="0" collapsed="false">
      <c r="A58" s="115" t="n">
        <v>131</v>
      </c>
      <c r="B58" s="116" t="s">
        <v>145</v>
      </c>
      <c r="C58" s="117" t="s">
        <v>161</v>
      </c>
      <c r="D58" s="118" t="s">
        <v>162</v>
      </c>
      <c r="E58" s="119" t="n">
        <v>8</v>
      </c>
      <c r="F58" s="120" t="s">
        <v>110</v>
      </c>
      <c r="G58" s="121"/>
      <c r="H58" s="121" t="n">
        <f aca="false">ROUND(E58*G58, 2)</f>
        <v>0</v>
      </c>
      <c r="I58" s="120" t="n">
        <v>20</v>
      </c>
    </row>
    <row r="59" customFormat="false" ht="12.75" hidden="false" customHeight="false" outlineLevel="0" collapsed="false">
      <c r="A59" s="115"/>
      <c r="B59" s="116"/>
      <c r="C59" s="117"/>
      <c r="D59" s="118" t="s">
        <v>163</v>
      </c>
      <c r="E59" s="119"/>
      <c r="F59" s="120"/>
      <c r="G59" s="121"/>
      <c r="H59" s="121"/>
      <c r="I59" s="120"/>
    </row>
    <row r="60" customFormat="false" ht="25.5" hidden="false" customHeight="false" outlineLevel="0" collapsed="false">
      <c r="A60" s="115" t="n">
        <v>132</v>
      </c>
      <c r="B60" s="116" t="s">
        <v>145</v>
      </c>
      <c r="C60" s="117" t="s">
        <v>164</v>
      </c>
      <c r="D60" s="118" t="s">
        <v>165</v>
      </c>
      <c r="E60" s="119" t="n">
        <v>8</v>
      </c>
      <c r="F60" s="120" t="s">
        <v>110</v>
      </c>
      <c r="G60" s="121"/>
      <c r="H60" s="121" t="n">
        <f aca="false">ROUND(E60*G60, 2)</f>
        <v>0</v>
      </c>
      <c r="I60" s="120" t="n">
        <v>20</v>
      </c>
    </row>
    <row r="61" customFormat="false" ht="25.5" hidden="false" customHeight="false" outlineLevel="0" collapsed="false">
      <c r="A61" s="115" t="n">
        <v>133</v>
      </c>
      <c r="B61" s="116" t="s">
        <v>145</v>
      </c>
      <c r="C61" s="117" t="s">
        <v>166</v>
      </c>
      <c r="D61" s="118" t="s">
        <v>167</v>
      </c>
      <c r="E61" s="119" t="n">
        <v>13.55</v>
      </c>
      <c r="F61" s="120" t="s">
        <v>110</v>
      </c>
      <c r="G61" s="121"/>
      <c r="H61" s="121" t="n">
        <f aca="false">ROUND(E61*G61, 2)</f>
        <v>0</v>
      </c>
      <c r="I61" s="120" t="n">
        <v>20</v>
      </c>
    </row>
    <row r="62" customFormat="false" ht="25.5" hidden="false" customHeight="false" outlineLevel="0" collapsed="false">
      <c r="A62" s="115" t="n">
        <v>134</v>
      </c>
      <c r="B62" s="116" t="s">
        <v>145</v>
      </c>
      <c r="C62" s="117" t="s">
        <v>168</v>
      </c>
      <c r="D62" s="118" t="s">
        <v>169</v>
      </c>
      <c r="E62" s="119" t="n">
        <v>30</v>
      </c>
      <c r="F62" s="120" t="s">
        <v>110</v>
      </c>
      <c r="G62" s="121"/>
      <c r="H62" s="121" t="n">
        <f aca="false">ROUND(E62*G62, 2)</f>
        <v>0</v>
      </c>
      <c r="I62" s="120" t="n">
        <v>20</v>
      </c>
    </row>
    <row r="63" customFormat="false" ht="25.5" hidden="false" customHeight="false" outlineLevel="0" collapsed="false">
      <c r="A63" s="115" t="n">
        <v>135</v>
      </c>
      <c r="B63" s="116" t="s">
        <v>145</v>
      </c>
      <c r="C63" s="117" t="s">
        <v>170</v>
      </c>
      <c r="D63" s="118" t="s">
        <v>171</v>
      </c>
      <c r="E63" s="119" t="n">
        <v>8</v>
      </c>
      <c r="F63" s="120" t="s">
        <v>160</v>
      </c>
      <c r="G63" s="121"/>
      <c r="H63" s="121" t="n">
        <f aca="false">ROUND(E63*G63, 2)</f>
        <v>0</v>
      </c>
      <c r="I63" s="120" t="n">
        <v>20</v>
      </c>
    </row>
    <row r="64" customFormat="false" ht="25.5" hidden="false" customHeight="false" outlineLevel="0" collapsed="false">
      <c r="A64" s="115" t="n">
        <v>136</v>
      </c>
      <c r="B64" s="116" t="s">
        <v>145</v>
      </c>
      <c r="C64" s="117" t="s">
        <v>172</v>
      </c>
      <c r="D64" s="118" t="s">
        <v>173</v>
      </c>
      <c r="E64" s="119" t="n">
        <v>19.65</v>
      </c>
      <c r="F64" s="120" t="s">
        <v>110</v>
      </c>
      <c r="G64" s="121"/>
      <c r="H64" s="121" t="n">
        <f aca="false">ROUND(E64*G64, 2)</f>
        <v>0</v>
      </c>
      <c r="I64" s="120" t="n">
        <v>20</v>
      </c>
    </row>
    <row r="65" customFormat="false" ht="12.75" hidden="false" customHeight="false" outlineLevel="0" collapsed="false">
      <c r="A65" s="115"/>
      <c r="B65" s="116"/>
      <c r="C65" s="117"/>
      <c r="D65" s="118" t="s">
        <v>174</v>
      </c>
      <c r="E65" s="119"/>
      <c r="F65" s="120"/>
      <c r="G65" s="121"/>
      <c r="H65" s="121"/>
      <c r="I65" s="120"/>
    </row>
    <row r="66" customFormat="false" ht="25.5" hidden="false" customHeight="false" outlineLevel="0" collapsed="false">
      <c r="A66" s="115" t="n">
        <v>137</v>
      </c>
      <c r="B66" s="116" t="s">
        <v>145</v>
      </c>
      <c r="C66" s="117" t="s">
        <v>175</v>
      </c>
      <c r="D66" s="118" t="s">
        <v>176</v>
      </c>
      <c r="E66" s="119" t="n">
        <v>14</v>
      </c>
      <c r="F66" s="120" t="s">
        <v>160</v>
      </c>
      <c r="G66" s="121"/>
      <c r="H66" s="121" t="n">
        <f aca="false">ROUND(E66*G66, 2)</f>
        <v>0</v>
      </c>
      <c r="I66" s="120" t="n">
        <v>20</v>
      </c>
    </row>
    <row r="67" customFormat="false" ht="25.5" hidden="false" customHeight="false" outlineLevel="0" collapsed="false">
      <c r="A67" s="115" t="n">
        <v>138</v>
      </c>
      <c r="B67" s="116" t="s">
        <v>145</v>
      </c>
      <c r="C67" s="117" t="s">
        <v>177</v>
      </c>
      <c r="D67" s="118" t="s">
        <v>178</v>
      </c>
      <c r="E67" s="119" t="n">
        <v>7</v>
      </c>
      <c r="F67" s="120" t="s">
        <v>160</v>
      </c>
      <c r="G67" s="121"/>
      <c r="H67" s="121" t="n">
        <f aca="false">ROUND(E67*G67, 2)</f>
        <v>0</v>
      </c>
      <c r="I67" s="120" t="n">
        <v>20</v>
      </c>
    </row>
    <row r="68" customFormat="false" ht="25.5" hidden="false" customHeight="false" outlineLevel="0" collapsed="false">
      <c r="A68" s="115" t="n">
        <v>139</v>
      </c>
      <c r="B68" s="116" t="s">
        <v>145</v>
      </c>
      <c r="C68" s="117" t="s">
        <v>179</v>
      </c>
      <c r="D68" s="118" t="s">
        <v>180</v>
      </c>
      <c r="E68" s="119" t="n">
        <v>63.3</v>
      </c>
      <c r="F68" s="120" t="s">
        <v>110</v>
      </c>
      <c r="G68" s="121"/>
      <c r="H68" s="121" t="n">
        <f aca="false">ROUND(E68*G68, 2)</f>
        <v>0</v>
      </c>
      <c r="I68" s="120" t="n">
        <v>20</v>
      </c>
    </row>
    <row r="69" customFormat="false" ht="12.75" hidden="false" customHeight="false" outlineLevel="0" collapsed="false">
      <c r="A69" s="115"/>
      <c r="B69" s="116"/>
      <c r="C69" s="117"/>
      <c r="D69" s="118" t="s">
        <v>181</v>
      </c>
      <c r="E69" s="119"/>
      <c r="F69" s="120"/>
      <c r="G69" s="121"/>
      <c r="H69" s="121"/>
      <c r="I69" s="120"/>
    </row>
    <row r="70" customFormat="false" ht="25.5" hidden="false" customHeight="false" outlineLevel="0" collapsed="false">
      <c r="A70" s="115" t="n">
        <v>140</v>
      </c>
      <c r="B70" s="116" t="s">
        <v>145</v>
      </c>
      <c r="C70" s="117" t="s">
        <v>182</v>
      </c>
      <c r="D70" s="118" t="s">
        <v>183</v>
      </c>
      <c r="E70" s="119" t="n">
        <v>6</v>
      </c>
      <c r="F70" s="120" t="s">
        <v>160</v>
      </c>
      <c r="G70" s="121"/>
      <c r="H70" s="121" t="n">
        <f aca="false">ROUND(E70*G70, 2)</f>
        <v>0</v>
      </c>
      <c r="I70" s="120" t="n">
        <v>20</v>
      </c>
    </row>
    <row r="71" customFormat="false" ht="25.5" hidden="false" customHeight="false" outlineLevel="0" collapsed="false">
      <c r="A71" s="115" t="n">
        <v>141</v>
      </c>
      <c r="B71" s="116" t="s">
        <v>145</v>
      </c>
      <c r="C71" s="117" t="s">
        <v>184</v>
      </c>
      <c r="D71" s="118" t="s">
        <v>185</v>
      </c>
      <c r="E71" s="119" t="n">
        <v>9</v>
      </c>
      <c r="F71" s="120" t="s">
        <v>160</v>
      </c>
      <c r="G71" s="121"/>
      <c r="H71" s="121" t="n">
        <f aca="false">ROUND(E71*G71, 2)</f>
        <v>0</v>
      </c>
      <c r="I71" s="120" t="n">
        <v>20</v>
      </c>
    </row>
    <row r="72" customFormat="false" ht="25.5" hidden="false" customHeight="false" outlineLevel="0" collapsed="false">
      <c r="A72" s="115" t="n">
        <v>142</v>
      </c>
      <c r="B72" s="116" t="s">
        <v>145</v>
      </c>
      <c r="C72" s="117" t="s">
        <v>186</v>
      </c>
      <c r="D72" s="118" t="s">
        <v>187</v>
      </c>
      <c r="E72" s="119" t="n">
        <v>26.983</v>
      </c>
      <c r="F72" s="120" t="s">
        <v>142</v>
      </c>
      <c r="G72" s="121"/>
      <c r="H72" s="121" t="n">
        <f aca="false">ROUND(E72*G72, 2)</f>
        <v>0</v>
      </c>
      <c r="I72" s="120" t="n">
        <v>20</v>
      </c>
    </row>
    <row r="73" customFormat="false" ht="12.75" hidden="false" customHeight="false" outlineLevel="0" collapsed="false">
      <c r="A73" s="115"/>
      <c r="B73" s="116"/>
      <c r="C73" s="117"/>
      <c r="D73" s="123" t="s">
        <v>188</v>
      </c>
      <c r="E73" s="124" t="n">
        <f aca="false">H73</f>
        <v>0</v>
      </c>
      <c r="F73" s="120"/>
      <c r="G73" s="121"/>
      <c r="H73" s="124" t="n">
        <f aca="false">SUM(H50:H72)</f>
        <v>0</v>
      </c>
      <c r="I73" s="120"/>
    </row>
    <row r="74" customFormat="false" ht="12.75" hidden="false" customHeight="false" outlineLevel="0" collapsed="false">
      <c r="A74" s="115"/>
      <c r="B74" s="116"/>
      <c r="C74" s="117"/>
      <c r="D74" s="118"/>
      <c r="E74" s="119"/>
      <c r="F74" s="120"/>
      <c r="G74" s="121"/>
      <c r="H74" s="121"/>
      <c r="I74" s="120"/>
    </row>
    <row r="75" customFormat="false" ht="12.75" hidden="false" customHeight="false" outlineLevel="0" collapsed="false">
      <c r="A75" s="115"/>
      <c r="B75" s="117" t="s">
        <v>189</v>
      </c>
      <c r="C75" s="117"/>
      <c r="D75" s="118"/>
      <c r="E75" s="119"/>
      <c r="F75" s="120"/>
      <c r="G75" s="121"/>
      <c r="H75" s="121"/>
      <c r="I75" s="120"/>
    </row>
    <row r="76" customFormat="false" ht="12.75" hidden="false" customHeight="false" outlineLevel="0" collapsed="false">
      <c r="A76" s="115" t="n">
        <v>143</v>
      </c>
      <c r="B76" s="116" t="s">
        <v>190</v>
      </c>
      <c r="C76" s="117" t="s">
        <v>191</v>
      </c>
      <c r="D76" s="118" t="s">
        <v>192</v>
      </c>
      <c r="E76" s="119" t="n">
        <v>237.245</v>
      </c>
      <c r="F76" s="120" t="s">
        <v>91</v>
      </c>
      <c r="G76" s="121"/>
      <c r="H76" s="121" t="n">
        <f aca="false">ROUND(E76*G76, 2)</f>
        <v>0</v>
      </c>
      <c r="I76" s="120" t="n">
        <v>20</v>
      </c>
    </row>
    <row r="77" customFormat="false" ht="25.5" hidden="false" customHeight="false" outlineLevel="0" collapsed="false">
      <c r="A77" s="115" t="n">
        <v>144</v>
      </c>
      <c r="B77" s="116" t="s">
        <v>190</v>
      </c>
      <c r="C77" s="117" t="s">
        <v>193</v>
      </c>
      <c r="D77" s="118" t="s">
        <v>194</v>
      </c>
      <c r="E77" s="119" t="n">
        <v>36.6</v>
      </c>
      <c r="F77" s="120" t="s">
        <v>110</v>
      </c>
      <c r="G77" s="121"/>
      <c r="H77" s="121" t="n">
        <f aca="false">ROUND(E77*G77, 2)</f>
        <v>0</v>
      </c>
      <c r="I77" s="120" t="n">
        <v>20</v>
      </c>
    </row>
    <row r="78" customFormat="false" ht="12.75" hidden="false" customHeight="false" outlineLevel="0" collapsed="false">
      <c r="A78" s="115"/>
      <c r="B78" s="116"/>
      <c r="C78" s="117"/>
      <c r="D78" s="118" t="s">
        <v>195</v>
      </c>
      <c r="E78" s="119"/>
      <c r="F78" s="120"/>
      <c r="G78" s="121"/>
      <c r="H78" s="121"/>
      <c r="I78" s="120"/>
    </row>
    <row r="79" customFormat="false" ht="12.75" hidden="false" customHeight="false" outlineLevel="0" collapsed="false">
      <c r="A79" s="115" t="n">
        <v>145</v>
      </c>
      <c r="B79" s="116" t="s">
        <v>190</v>
      </c>
      <c r="C79" s="117" t="s">
        <v>196</v>
      </c>
      <c r="D79" s="118" t="s">
        <v>197</v>
      </c>
      <c r="E79" s="119" t="n">
        <v>237.245</v>
      </c>
      <c r="F79" s="120" t="s">
        <v>91</v>
      </c>
      <c r="G79" s="121"/>
      <c r="H79" s="121" t="n">
        <f aca="false">ROUND(E79*G79, 2)</f>
        <v>0</v>
      </c>
      <c r="I79" s="120" t="n">
        <v>20</v>
      </c>
    </row>
    <row r="80" customFormat="false" ht="12.75" hidden="false" customHeight="false" outlineLevel="0" collapsed="false">
      <c r="A80" s="115"/>
      <c r="B80" s="116"/>
      <c r="C80" s="117"/>
      <c r="D80" s="123" t="s">
        <v>198</v>
      </c>
      <c r="E80" s="124" t="n">
        <f aca="false">H80</f>
        <v>0</v>
      </c>
      <c r="F80" s="120"/>
      <c r="G80" s="121"/>
      <c r="H80" s="124" t="n">
        <f aca="false">SUM(H76:H79)</f>
        <v>0</v>
      </c>
      <c r="I80" s="120"/>
    </row>
    <row r="81" customFormat="false" ht="12.75" hidden="false" customHeight="false" outlineLevel="0" collapsed="false">
      <c r="A81" s="115"/>
      <c r="B81" s="116"/>
      <c r="C81" s="117"/>
      <c r="D81" s="118"/>
      <c r="E81" s="119"/>
      <c r="F81" s="120"/>
      <c r="G81" s="121"/>
      <c r="H81" s="121"/>
      <c r="I81" s="120"/>
    </row>
    <row r="82" customFormat="false" ht="12.75" hidden="false" customHeight="false" outlineLevel="0" collapsed="false">
      <c r="A82" s="115"/>
      <c r="B82" s="117" t="s">
        <v>199</v>
      </c>
      <c r="C82" s="117"/>
      <c r="D82" s="118"/>
      <c r="E82" s="119"/>
      <c r="F82" s="120"/>
      <c r="G82" s="121"/>
      <c r="H82" s="121"/>
      <c r="I82" s="120"/>
    </row>
    <row r="83" customFormat="false" ht="25.5" hidden="false" customHeight="false" outlineLevel="0" collapsed="false">
      <c r="A83" s="115" t="n">
        <v>159</v>
      </c>
      <c r="B83" s="116" t="s">
        <v>200</v>
      </c>
      <c r="C83" s="117" t="s">
        <v>201</v>
      </c>
      <c r="D83" s="118" t="s">
        <v>202</v>
      </c>
      <c r="E83" s="119" t="n">
        <v>237.245</v>
      </c>
      <c r="F83" s="120" t="s">
        <v>91</v>
      </c>
      <c r="G83" s="121"/>
      <c r="H83" s="121" t="n">
        <f aca="false">ROUND(E83*G83, 2)</f>
        <v>0</v>
      </c>
      <c r="I83" s="120" t="n">
        <v>20</v>
      </c>
    </row>
    <row r="84" customFormat="false" ht="12.75" hidden="false" customHeight="false" outlineLevel="0" collapsed="false">
      <c r="A84" s="115"/>
      <c r="B84" s="116"/>
      <c r="C84" s="117"/>
      <c r="D84" s="118" t="s">
        <v>203</v>
      </c>
      <c r="E84" s="119"/>
      <c r="F84" s="120"/>
      <c r="G84" s="121"/>
      <c r="H84" s="121"/>
      <c r="I84" s="120"/>
    </row>
    <row r="85" customFormat="false" ht="12.75" hidden="false" customHeight="false" outlineLevel="0" collapsed="false">
      <c r="A85" s="115"/>
      <c r="B85" s="116"/>
      <c r="C85" s="117"/>
      <c r="D85" s="118" t="s">
        <v>204</v>
      </c>
      <c r="E85" s="119"/>
      <c r="F85" s="120"/>
      <c r="G85" s="121"/>
      <c r="H85" s="121"/>
      <c r="I85" s="120"/>
    </row>
    <row r="86" customFormat="false" ht="25.5" hidden="false" customHeight="false" outlineLevel="0" collapsed="false">
      <c r="A86" s="115"/>
      <c r="B86" s="116"/>
      <c r="C86" s="117"/>
      <c r="D86" s="118" t="s">
        <v>205</v>
      </c>
      <c r="E86" s="119"/>
      <c r="F86" s="120"/>
      <c r="G86" s="121"/>
      <c r="H86" s="121"/>
      <c r="I86" s="120"/>
    </row>
    <row r="87" customFormat="false" ht="12.75" hidden="false" customHeight="false" outlineLevel="0" collapsed="false">
      <c r="A87" s="115"/>
      <c r="B87" s="116"/>
      <c r="C87" s="117"/>
      <c r="D87" s="118" t="s">
        <v>206</v>
      </c>
      <c r="E87" s="119"/>
      <c r="F87" s="120"/>
      <c r="G87" s="121"/>
      <c r="H87" s="121"/>
      <c r="I87" s="120"/>
    </row>
    <row r="88" customFormat="false" ht="25.5" hidden="false" customHeight="false" outlineLevel="0" collapsed="false">
      <c r="A88" s="115"/>
      <c r="B88" s="116"/>
      <c r="C88" s="117"/>
      <c r="D88" s="118" t="s">
        <v>207</v>
      </c>
      <c r="E88" s="119"/>
      <c r="F88" s="120"/>
      <c r="G88" s="121"/>
      <c r="H88" s="121"/>
      <c r="I88" s="120"/>
    </row>
    <row r="89" customFormat="false" ht="25.5" hidden="false" customHeight="false" outlineLevel="0" collapsed="false">
      <c r="A89" s="115" t="n">
        <v>160</v>
      </c>
      <c r="B89" s="116" t="s">
        <v>94</v>
      </c>
      <c r="C89" s="117" t="s">
        <v>208</v>
      </c>
      <c r="D89" s="118" t="s">
        <v>209</v>
      </c>
      <c r="E89" s="119" t="n">
        <v>256.225</v>
      </c>
      <c r="F89" s="120" t="s">
        <v>91</v>
      </c>
      <c r="G89" s="121"/>
      <c r="H89" s="121" t="n">
        <f aca="false">ROUND(E89*G89, 2)</f>
        <v>0</v>
      </c>
      <c r="I89" s="120" t="n">
        <v>20</v>
      </c>
    </row>
    <row r="90" customFormat="false" ht="12.75" hidden="false" customHeight="false" outlineLevel="0" collapsed="false">
      <c r="A90" s="115"/>
      <c r="B90" s="116"/>
      <c r="C90" s="117"/>
      <c r="D90" s="118" t="s">
        <v>210</v>
      </c>
      <c r="E90" s="119"/>
      <c r="F90" s="120"/>
      <c r="G90" s="121"/>
      <c r="H90" s="121"/>
      <c r="I90" s="120"/>
    </row>
    <row r="91" customFormat="false" ht="12.75" hidden="false" customHeight="false" outlineLevel="0" collapsed="false">
      <c r="A91" s="115" t="n">
        <v>161</v>
      </c>
      <c r="B91" s="116" t="s">
        <v>94</v>
      </c>
      <c r="C91" s="117" t="s">
        <v>211</v>
      </c>
      <c r="D91" s="118" t="s">
        <v>212</v>
      </c>
      <c r="E91" s="119" t="n">
        <v>18.823</v>
      </c>
      <c r="F91" s="120" t="s">
        <v>160</v>
      </c>
      <c r="G91" s="121"/>
      <c r="H91" s="121" t="n">
        <f aca="false">ROUND(E91*G91, 2)</f>
        <v>0</v>
      </c>
      <c r="I91" s="120" t="n">
        <v>20</v>
      </c>
    </row>
    <row r="92" customFormat="false" ht="12.75" hidden="false" customHeight="false" outlineLevel="0" collapsed="false">
      <c r="A92" s="115"/>
      <c r="B92" s="116"/>
      <c r="C92" s="117"/>
      <c r="D92" s="118" t="s">
        <v>213</v>
      </c>
      <c r="E92" s="119"/>
      <c r="F92" s="120"/>
      <c r="G92" s="121"/>
      <c r="H92" s="121"/>
      <c r="I92" s="120"/>
    </row>
    <row r="93" customFormat="false" ht="25.5" hidden="false" customHeight="false" outlineLevel="0" collapsed="false">
      <c r="A93" s="115" t="n">
        <v>162</v>
      </c>
      <c r="B93" s="116" t="s">
        <v>94</v>
      </c>
      <c r="C93" s="117" t="s">
        <v>214</v>
      </c>
      <c r="D93" s="118" t="s">
        <v>215</v>
      </c>
      <c r="E93" s="119" t="n">
        <v>73.2</v>
      </c>
      <c r="F93" s="120" t="s">
        <v>110</v>
      </c>
      <c r="G93" s="121"/>
      <c r="H93" s="121" t="n">
        <f aca="false">ROUND(E93*G93, 2)</f>
        <v>0</v>
      </c>
      <c r="I93" s="120" t="n">
        <v>20</v>
      </c>
    </row>
    <row r="94" customFormat="false" ht="12.75" hidden="false" customHeight="false" outlineLevel="0" collapsed="false">
      <c r="A94" s="115"/>
      <c r="B94" s="116"/>
      <c r="C94" s="117"/>
      <c r="D94" s="118" t="s">
        <v>216</v>
      </c>
      <c r="E94" s="119"/>
      <c r="F94" s="120"/>
      <c r="G94" s="121"/>
      <c r="H94" s="121"/>
      <c r="I94" s="120"/>
    </row>
    <row r="95" customFormat="false" ht="12.75" hidden="false" customHeight="false" outlineLevel="0" collapsed="false">
      <c r="A95" s="115" t="n">
        <v>164</v>
      </c>
      <c r="B95" s="116" t="s">
        <v>94</v>
      </c>
      <c r="C95" s="117" t="s">
        <v>217</v>
      </c>
      <c r="D95" s="118" t="s">
        <v>218</v>
      </c>
      <c r="E95" s="119" t="n">
        <v>1</v>
      </c>
      <c r="F95" s="120" t="s">
        <v>160</v>
      </c>
      <c r="G95" s="121"/>
      <c r="H95" s="121" t="n">
        <f aca="false">ROUND(E95*G95, 2)</f>
        <v>0</v>
      </c>
      <c r="I95" s="120" t="n">
        <v>20</v>
      </c>
    </row>
    <row r="96" customFormat="false" ht="12.75" hidden="false" customHeight="false" outlineLevel="0" collapsed="false">
      <c r="A96" s="115" t="n">
        <v>165</v>
      </c>
      <c r="B96" s="116" t="s">
        <v>94</v>
      </c>
      <c r="C96" s="117" t="s">
        <v>219</v>
      </c>
      <c r="D96" s="118" t="s">
        <v>220</v>
      </c>
      <c r="E96" s="119" t="n">
        <v>62.34</v>
      </c>
      <c r="F96" s="120" t="s">
        <v>110</v>
      </c>
      <c r="G96" s="121"/>
      <c r="H96" s="121" t="n">
        <f aca="false">ROUND(E96*G96, 2)</f>
        <v>0</v>
      </c>
      <c r="I96" s="120" t="n">
        <v>20</v>
      </c>
    </row>
    <row r="97" customFormat="false" ht="12.75" hidden="false" customHeight="false" outlineLevel="0" collapsed="false">
      <c r="A97" s="115"/>
      <c r="B97" s="116"/>
      <c r="C97" s="117"/>
      <c r="D97" s="118" t="s">
        <v>221</v>
      </c>
      <c r="E97" s="119"/>
      <c r="F97" s="120"/>
      <c r="G97" s="121"/>
      <c r="H97" s="121"/>
      <c r="I97" s="120"/>
    </row>
    <row r="98" customFormat="false" ht="12.75" hidden="false" customHeight="false" outlineLevel="0" collapsed="false">
      <c r="A98" s="115" t="n">
        <v>166</v>
      </c>
      <c r="B98" s="116" t="s">
        <v>94</v>
      </c>
      <c r="C98" s="117" t="s">
        <v>222</v>
      </c>
      <c r="D98" s="118" t="s">
        <v>223</v>
      </c>
      <c r="E98" s="119" t="n">
        <v>63</v>
      </c>
      <c r="F98" s="120" t="s">
        <v>160</v>
      </c>
      <c r="G98" s="121"/>
      <c r="H98" s="121" t="n">
        <f aca="false">ROUND(E98*G98, 2)</f>
        <v>0</v>
      </c>
      <c r="I98" s="120" t="n">
        <v>20</v>
      </c>
    </row>
    <row r="99" customFormat="false" ht="25.5" hidden="false" customHeight="false" outlineLevel="0" collapsed="false">
      <c r="A99" s="115"/>
      <c r="B99" s="116"/>
      <c r="C99" s="117"/>
      <c r="D99" s="123" t="s">
        <v>224</v>
      </c>
      <c r="E99" s="124" t="n">
        <f aca="false">H99</f>
        <v>0</v>
      </c>
      <c r="F99" s="120"/>
      <c r="G99" s="121"/>
      <c r="H99" s="124" t="n">
        <f aca="false">SUM(H83:H98)</f>
        <v>0</v>
      </c>
      <c r="I99" s="120"/>
    </row>
    <row r="100" customFormat="false" ht="12.75" hidden="false" customHeight="false" outlineLevel="0" collapsed="false">
      <c r="A100" s="115"/>
      <c r="B100" s="117" t="s">
        <v>225</v>
      </c>
      <c r="C100" s="117"/>
      <c r="D100" s="118"/>
      <c r="E100" s="119"/>
      <c r="F100" s="120"/>
      <c r="G100" s="121"/>
      <c r="H100" s="121"/>
      <c r="I100" s="120"/>
    </row>
    <row r="101" customFormat="false" ht="25.5" hidden="false" customHeight="false" outlineLevel="0" collapsed="false">
      <c r="A101" s="115" t="n">
        <v>192</v>
      </c>
      <c r="B101" s="116" t="s">
        <v>226</v>
      </c>
      <c r="C101" s="117" t="s">
        <v>227</v>
      </c>
      <c r="D101" s="118" t="s">
        <v>228</v>
      </c>
      <c r="E101" s="119" t="n">
        <v>288.039</v>
      </c>
      <c r="F101" s="120" t="s">
        <v>91</v>
      </c>
      <c r="G101" s="121"/>
      <c r="H101" s="121" t="n">
        <f aca="false">ROUND(E101*G101, 2)</f>
        <v>0</v>
      </c>
      <c r="I101" s="120" t="n">
        <v>20</v>
      </c>
    </row>
    <row r="102" customFormat="false" ht="12.75" hidden="false" customHeight="false" outlineLevel="0" collapsed="false">
      <c r="A102" s="115"/>
      <c r="B102" s="116"/>
      <c r="C102" s="117"/>
      <c r="D102" s="118" t="s">
        <v>229</v>
      </c>
      <c r="E102" s="119"/>
      <c r="F102" s="120"/>
      <c r="G102" s="121"/>
      <c r="H102" s="121"/>
      <c r="I102" s="120"/>
    </row>
    <row r="103" customFormat="false" ht="12.75" hidden="false" customHeight="false" outlineLevel="0" collapsed="false">
      <c r="A103" s="115"/>
      <c r="B103" s="116"/>
      <c r="C103" s="117"/>
      <c r="D103" s="118" t="s">
        <v>230</v>
      </c>
      <c r="E103" s="119"/>
      <c r="F103" s="120"/>
      <c r="G103" s="121"/>
      <c r="H103" s="121"/>
      <c r="I103" s="120"/>
    </row>
    <row r="104" customFormat="false" ht="25.5" hidden="false" customHeight="false" outlineLevel="0" collapsed="false">
      <c r="A104" s="115"/>
      <c r="B104" s="116"/>
      <c r="C104" s="117"/>
      <c r="D104" s="118" t="s">
        <v>231</v>
      </c>
      <c r="E104" s="119"/>
      <c r="F104" s="120"/>
      <c r="G104" s="121"/>
      <c r="H104" s="121"/>
      <c r="I104" s="120"/>
    </row>
    <row r="105" customFormat="false" ht="25.5" hidden="false" customHeight="false" outlineLevel="0" collapsed="false">
      <c r="A105" s="115"/>
      <c r="B105" s="116"/>
      <c r="C105" s="117"/>
      <c r="D105" s="118" t="s">
        <v>232</v>
      </c>
      <c r="E105" s="119"/>
      <c r="F105" s="120"/>
      <c r="G105" s="121"/>
      <c r="H105" s="121"/>
      <c r="I105" s="120"/>
    </row>
    <row r="106" customFormat="false" ht="25.5" hidden="false" customHeight="false" outlineLevel="0" collapsed="false">
      <c r="A106" s="115"/>
      <c r="B106" s="116"/>
      <c r="C106" s="117"/>
      <c r="D106" s="118" t="s">
        <v>233</v>
      </c>
      <c r="E106" s="119"/>
      <c r="F106" s="120"/>
      <c r="G106" s="121"/>
      <c r="H106" s="121"/>
      <c r="I106" s="120"/>
    </row>
    <row r="107" customFormat="false" ht="12.75" hidden="false" customHeight="false" outlineLevel="0" collapsed="false">
      <c r="A107" s="115"/>
      <c r="B107" s="116"/>
      <c r="C107" s="117"/>
      <c r="D107" s="123" t="s">
        <v>234</v>
      </c>
      <c r="E107" s="124" t="n">
        <f aca="false">H107</f>
        <v>0</v>
      </c>
      <c r="F107" s="120"/>
      <c r="G107" s="121"/>
      <c r="H107" s="124" t="n">
        <f aca="false">SUM(H101:H106)</f>
        <v>0</v>
      </c>
      <c r="I107" s="120"/>
    </row>
    <row r="108" customFormat="false" ht="12.75" hidden="false" customHeight="false" outlineLevel="0" collapsed="false">
      <c r="A108" s="115"/>
      <c r="B108" s="116"/>
      <c r="C108" s="117"/>
      <c r="D108" s="118"/>
      <c r="E108" s="119"/>
      <c r="F108" s="120"/>
      <c r="G108" s="121"/>
      <c r="H108" s="121"/>
      <c r="I108" s="120"/>
    </row>
    <row r="109" customFormat="false" ht="12.75" hidden="false" customHeight="false" outlineLevel="0" collapsed="false">
      <c r="A109" s="115"/>
      <c r="B109" s="116"/>
      <c r="C109" s="117"/>
      <c r="D109" s="123" t="s">
        <v>235</v>
      </c>
      <c r="E109" s="124" t="n">
        <f aca="false">H109</f>
        <v>0</v>
      </c>
      <c r="F109" s="120"/>
      <c r="G109" s="121"/>
      <c r="H109" s="124" t="n">
        <f aca="false">+H23+H47+H73+H80+H99+H107</f>
        <v>0</v>
      </c>
      <c r="I109" s="120"/>
    </row>
    <row r="110" customFormat="false" ht="12.75" hidden="false" customHeight="false" outlineLevel="0" collapsed="false">
      <c r="A110" s="115"/>
      <c r="B110" s="116"/>
      <c r="C110" s="117"/>
      <c r="D110" s="118"/>
      <c r="E110" s="119"/>
      <c r="F110" s="120"/>
      <c r="G110" s="121"/>
      <c r="H110" s="121"/>
      <c r="I110" s="120"/>
    </row>
    <row r="111" customFormat="false" ht="12.75" hidden="false" customHeight="false" outlineLevel="0" collapsed="false">
      <c r="A111" s="115"/>
      <c r="B111" s="116"/>
      <c r="C111" s="117"/>
      <c r="D111" s="125" t="s">
        <v>236</v>
      </c>
      <c r="E111" s="124" t="n">
        <f aca="false">H111</f>
        <v>0</v>
      </c>
      <c r="F111" s="120"/>
      <c r="G111" s="121"/>
      <c r="H111" s="124" t="n">
        <f aca="false">H109</f>
        <v>0</v>
      </c>
      <c r="I111" s="12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true" verticalCentered="false"/>
  <pageMargins left="0.39375" right="0.354166666666667" top="0.629861111111111" bottom="0.590277777777778" header="0.511805555555555" footer="0.354166666666667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&amp;R&amp;"Arial,Bežné"&amp;10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2019-09-02T23:59:15Z</dcterms:created>
  <dc:creator/>
  <dc:description/>
  <dc:language>sk-SK</dc:language>
  <cp:lastModifiedBy/>
  <dcterms:modified xsi:type="dcterms:W3CDTF">2019-09-05T08:50:50Z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